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EFFICACITÉ NIVEAU VERT" sheetId="1" r:id="rId1"/>
    <sheet name="EFFICACITÉ NIVEAU ROUGE" sheetId="2" r:id="rId2"/>
    <sheet name="EFFICACITÉ NIVEAU ARGENT" sheetId="3" r:id="rId3"/>
    <sheet name="EFFICACITÉ NIVEAU OR" sheetId="4" r:id="rId4"/>
    <sheet name="EFFICACITÉ NIVEAU CADET-MAITRE" sheetId="5" r:id="rId5"/>
    <sheet name="RECRUE DE L'ANNÉE" sheetId="6" r:id="rId6"/>
    <sheet name="MEILLEUR SOUS-OFFICIER" sheetId="7" r:id="rId7"/>
    <sheet name="MEILLEUR ESPRIT SPORTIF" sheetId="8" r:id="rId8"/>
    <sheet name="MEILLEUR CADET DU PELOTON DU PP" sheetId="9" r:id="rId9"/>
    <sheet name="EFFICACITÉ EN MUSIQUE" sheetId="10" r:id="rId10"/>
    <sheet name="MEILLEUR TIREUR DE L'UNITÉ" sheetId="11" r:id="rId11"/>
    <sheet name="MEILLEUR EN AVENTURIER" sheetId="12" r:id="rId12"/>
    <sheet name="INSTRUCTEUR PAR EXCELLENCE" sheetId="13" r:id="rId13"/>
    <sheet name="BIATHLON" sheetId="14" r:id="rId14"/>
    <sheet name="MÉDAILLE STRATHCONA" sheetId="15" r:id="rId15"/>
    <sheet name="MÉDAILLE LÉGION ROYAL CAN." sheetId="16" r:id="rId16"/>
    <sheet name="MISE À JOUR" sheetId="17" r:id="rId17"/>
    <sheet name="LISTE" sheetId="18" state="hidden" r:id="rId18"/>
    <sheet name="Feuil1" sheetId="19" state="hidden" r:id="rId19"/>
  </sheets>
  <definedNames>
    <definedName name="_xlfn.AGGREGATE" hidden="1">#NAME?</definedName>
    <definedName name="ACTCOM">'LISTE'!$AB$1:$AB$6</definedName>
    <definedName name="BONNECPC">'MEILLEUR ESPRIT SPORTIF'!$R$1:$R$7</definedName>
    <definedName name="CLASSEMENT">'LISTE'!$F$1:$F$4</definedName>
    <definedName name="DISTLOCAL">'LISTE'!$T$1:$T$6</definedName>
    <definedName name="DISTRÉGIO">'LISTE'!$R$1:$R$6</definedName>
    <definedName name="grade">'Feuil1'!$A$1:$A$8</definedName>
    <definedName name="_xlnm.Print_Titles" localSheetId="1">'EFFICACITÉ NIVEAU ROUGE'!$1:$4</definedName>
    <definedName name="_xlnm.Print_Titles" localSheetId="0">'EFFICACITÉ NIVEAU VERT'!$1:$4</definedName>
    <definedName name="_xlnm.Print_Titles" localSheetId="7">'MEILLEUR ESPRIT SPORTIF'!$1:$4</definedName>
    <definedName name="LETTRE">'LISTE'!$AF$1:$AF$6</definedName>
    <definedName name="LISTE">'MEILLEUR ESPRIT SPORTIF'!$R$2:$R$7</definedName>
    <definedName name="MODELE">'LISTE'!$X$1:$X$6</definedName>
    <definedName name="MUSIQUE">'LISTE'!$H$1:$H$7</definedName>
    <definedName name="NECPC">'MEILLEUR ESPRIT SPORTIF'!$R$2:$R$8</definedName>
    <definedName name="necpc2">'LISTE'!$P$1:$P$6</definedName>
    <definedName name="NIVEAU">'LISTE'!$N$1:$N$5</definedName>
    <definedName name="NORMESOREN">'LISTE'!$D$1:$D$5</definedName>
    <definedName name="NORMESOREN2">'LISTE'!$B$1:$B$4</definedName>
    <definedName name="NOTE">'LISTE'!$L$1:$L$6</definedName>
    <definedName name="NOTEDIS">'LISTE'!$V$1:$V$6</definedName>
    <definedName name="OUINON">'LISTE'!$AD$1:$AD$2</definedName>
    <definedName name="RECPERSO">'LISTE'!$Z$1:$Z$6</definedName>
    <definedName name="TAUXOBLI">'LISTE'!$AH$1:$AH$6</definedName>
    <definedName name="TAUXOP">'LISTE'!$AJ$1:$AJ$6</definedName>
    <definedName name="TAUXPRÉSENCE">#REF!</definedName>
    <definedName name="TIR">'LISTE'!$J$1:$J$5</definedName>
    <definedName name="_xlnm.Print_Area" localSheetId="7">'MEILLEUR ESPRIT SPORTIF'!$A$5:$M$58</definedName>
  </definedNames>
  <calcPr fullCalcOnLoad="1"/>
</workbook>
</file>

<file path=xl/comments1.xml><?xml version="1.0" encoding="utf-8"?>
<comments xmlns="http://schemas.openxmlformats.org/spreadsheetml/2006/main">
  <authors>
    <author>Marie et Matthieu</author>
  </authors>
  <commentList>
    <comment ref="E5" authorId="0">
      <text>
        <r>
          <rPr>
            <b/>
            <sz val="9"/>
            <rFont val="Tahoma"/>
            <family val="2"/>
          </rPr>
          <t>Copier coller les présences d'activité obligatoire provenant du rapport générer de Forteresse.</t>
        </r>
      </text>
    </comment>
    <comment ref="F5" authorId="0">
      <text>
        <r>
          <rPr>
            <b/>
            <sz val="9"/>
            <rFont val="Tahoma"/>
            <family val="2"/>
          </rPr>
          <t>Copier coller les présences d'activité complémentaire et optionnel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>Copier coller le nom des cadets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Ce référer à l'historique des cadets du mois.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Ce référer à l'historique des cadets du mois.
</t>
        </r>
      </text>
    </comment>
    <comment ref="I5" authorId="0">
      <text>
        <r>
          <rPr>
            <b/>
            <sz val="9"/>
            <rFont val="Tahoma"/>
            <family val="2"/>
          </rPr>
          <t xml:space="preserve">Ce référer à l'officier du personnel.
</t>
        </r>
      </text>
    </comment>
    <comment ref="K5" authorId="0">
      <text>
        <r>
          <rPr>
            <b/>
            <sz val="9"/>
            <rFont val="Tahoma"/>
            <family val="2"/>
          </rPr>
          <t xml:space="preserve">Ce référer à l'officier du personnel.
</t>
        </r>
      </text>
    </comment>
    <comment ref="L5" authorId="0">
      <text>
        <r>
          <rPr>
            <b/>
            <sz val="9"/>
            <rFont val="Tahoma"/>
            <family val="2"/>
          </rPr>
          <t xml:space="preserve">Ce référer à l'officier du personnel.
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Ce référer à l'officier du personnel.
</t>
        </r>
      </text>
    </comment>
  </commentList>
</comments>
</file>

<file path=xl/comments2.xml><?xml version="1.0" encoding="utf-8"?>
<comments xmlns="http://schemas.openxmlformats.org/spreadsheetml/2006/main">
  <authors>
    <author>Marie et Matthieu</author>
  </authors>
  <commentList>
    <comment ref="B5" authorId="0">
      <text>
        <r>
          <rPr>
            <b/>
            <sz val="9"/>
            <rFont val="Tahoma"/>
            <family val="2"/>
          </rPr>
          <t>Copier coller le nom des cadets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Copier coller les présences d'activité obligatoire provenant du rapport générer de Forteresse.</t>
        </r>
      </text>
    </comment>
    <comment ref="F5" authorId="0">
      <text>
        <r>
          <rPr>
            <b/>
            <sz val="9"/>
            <rFont val="Tahoma"/>
            <family val="2"/>
          </rPr>
          <t>Copier coller les présences d'activité complémentaire et optionnel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Ce référer à l'historique des cadets du mois.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Ce référer à l'historique des cadets du mois.
</t>
        </r>
      </text>
    </comment>
    <comment ref="I5" authorId="0">
      <text>
        <r>
          <rPr>
            <b/>
            <sz val="9"/>
            <rFont val="Tahoma"/>
            <family val="2"/>
          </rPr>
          <t xml:space="preserve">Ce référer à l'officier du personnel.
</t>
        </r>
      </text>
    </comment>
    <comment ref="K5" authorId="0">
      <text>
        <r>
          <rPr>
            <b/>
            <sz val="9"/>
            <rFont val="Tahoma"/>
            <family val="2"/>
          </rPr>
          <t xml:space="preserve">Ce référer à l'officier du personnel.
</t>
        </r>
      </text>
    </comment>
    <comment ref="L5" authorId="0">
      <text>
        <r>
          <rPr>
            <b/>
            <sz val="9"/>
            <rFont val="Tahoma"/>
            <family val="2"/>
          </rPr>
          <t xml:space="preserve">Ce référer à l'officier du personnel.
</t>
        </r>
      </text>
    </comment>
    <comment ref="M5" authorId="0">
      <text>
        <r>
          <rPr>
            <b/>
            <sz val="9"/>
            <rFont val="Tahoma"/>
            <family val="2"/>
          </rPr>
          <t xml:space="preserve">Ce référer à l'officier du personnel.
</t>
        </r>
      </text>
    </comment>
  </commentList>
</comments>
</file>

<file path=xl/comments3.xml><?xml version="1.0" encoding="utf-8"?>
<comments xmlns="http://schemas.openxmlformats.org/spreadsheetml/2006/main">
  <authors>
    <author>Marie et Matthieu</author>
  </authors>
  <commentList>
    <comment ref="B5" authorId="0">
      <text>
        <r>
          <rPr>
            <b/>
            <sz val="9"/>
            <rFont val="Tahoma"/>
            <family val="2"/>
          </rPr>
          <t>Copier coller le nom des cadets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Copier coller les présences d'activité obligatoire provenant du rapport générer de Forteresse.</t>
        </r>
      </text>
    </comment>
    <comment ref="F5" authorId="0">
      <text>
        <r>
          <rPr>
            <b/>
            <sz val="9"/>
            <rFont val="Tahoma"/>
            <family val="2"/>
          </rPr>
          <t>Copier coller les présences d'activité complémentaire et optionnel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Ce référer à l'historique des cadets du mois.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Ce référer à l'historique des cadets du mois.
</t>
        </r>
      </text>
    </comment>
    <comment ref="K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M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O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U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W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X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Y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Q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S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I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</commentList>
</comments>
</file>

<file path=xl/comments4.xml><?xml version="1.0" encoding="utf-8"?>
<comments xmlns="http://schemas.openxmlformats.org/spreadsheetml/2006/main">
  <authors>
    <author>Marie et Matthieu</author>
  </authors>
  <commentList>
    <comment ref="B5" authorId="0">
      <text>
        <r>
          <rPr>
            <b/>
            <sz val="9"/>
            <rFont val="Tahoma"/>
            <family val="2"/>
          </rPr>
          <t>Copier coller le nom des cadets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Copier coller les présences d'activité obligatoire provenant du rapport générer de Forteresse.</t>
        </r>
      </text>
    </comment>
    <comment ref="F5" authorId="0">
      <text>
        <r>
          <rPr>
            <b/>
            <sz val="9"/>
            <rFont val="Tahoma"/>
            <family val="2"/>
          </rPr>
          <t>Copier coller les présences d'activité complémentaire et optionnel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Ce référer à l'historique des cadets du mois.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Ce référer à l'historique des cadets du mois.
</t>
        </r>
      </text>
    </comment>
    <comment ref="U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W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X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Y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K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M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O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Q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S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I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</commentList>
</comments>
</file>

<file path=xl/comments5.xml><?xml version="1.0" encoding="utf-8"?>
<comments xmlns="http://schemas.openxmlformats.org/spreadsheetml/2006/main">
  <authors>
    <author>Marie et Matthieu</author>
  </authors>
  <commentList>
    <comment ref="B5" authorId="0">
      <text>
        <r>
          <rPr>
            <b/>
            <sz val="9"/>
            <rFont val="Tahoma"/>
            <family val="2"/>
          </rPr>
          <t>Copier coller le nom des cadets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Copier coller les présences d'activité obligatoire provenant du rapport générer de Forteresse.</t>
        </r>
      </text>
    </comment>
    <comment ref="F5" authorId="0">
      <text>
        <r>
          <rPr>
            <b/>
            <sz val="9"/>
            <rFont val="Tahoma"/>
            <family val="2"/>
          </rPr>
          <t>Copier coller les présences d'activité complémentaire et optionnel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Ce référer à l'historique des cadets du mois.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Ce référer à l'historique des cadets du mois.
</t>
        </r>
      </text>
    </comment>
    <comment ref="I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K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M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O5" authorId="0">
      <text>
        <r>
          <rPr>
            <b/>
            <sz val="9"/>
            <rFont val="Tahoma"/>
            <family val="2"/>
          </rPr>
          <t>Ce référer dossier d'instruction du cadet.</t>
        </r>
      </text>
    </comment>
    <comment ref="Q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S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T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U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</commentList>
</comments>
</file>

<file path=xl/comments6.xml><?xml version="1.0" encoding="utf-8"?>
<comments xmlns="http://schemas.openxmlformats.org/spreadsheetml/2006/main">
  <authors>
    <author>Marie et Matthieu</author>
  </authors>
  <commentList>
    <comment ref="B5" authorId="0">
      <text>
        <r>
          <rPr>
            <b/>
            <sz val="9"/>
            <rFont val="Tahoma"/>
            <family val="2"/>
          </rPr>
          <t>Copier coller le nom des cadets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Copier coller les présences d'activité obligatoire provenant du rapport générer de Forteresse.</t>
        </r>
      </text>
    </comment>
    <comment ref="F5" authorId="0">
      <text>
        <r>
          <rPr>
            <b/>
            <sz val="9"/>
            <rFont val="Tahoma"/>
            <family val="2"/>
          </rPr>
          <t>Copier coller les présences d'activité complémentaire et optionnel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Ce référer à l'historique des cadets du mois.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Ce référer à l'historique des cadets du mois.
</t>
        </r>
      </text>
    </comment>
    <comment ref="I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K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L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M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</commentList>
</comments>
</file>

<file path=xl/comments7.xml><?xml version="1.0" encoding="utf-8"?>
<comments xmlns="http://schemas.openxmlformats.org/spreadsheetml/2006/main">
  <authors>
    <author>Marie et Matthieu</author>
  </authors>
  <commentList>
    <comment ref="B5" authorId="0">
      <text>
        <r>
          <rPr>
            <b/>
            <sz val="9"/>
            <rFont val="Tahoma"/>
            <family val="2"/>
          </rPr>
          <t>Copier coller le nom des cadets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Copier coller les présences d'activité obligatoire provenant du rapport générer de Forteresse.</t>
        </r>
      </text>
    </comment>
    <comment ref="F5" authorId="0">
      <text>
        <r>
          <rPr>
            <b/>
            <sz val="9"/>
            <rFont val="Tahoma"/>
            <family val="2"/>
          </rPr>
          <t>Copier coller les présences d'activité complémentaire et optionnel provenant du rapport générer de Forteresse.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Ce référer à l'historique des cadets du mois.</t>
        </r>
        <r>
          <rPr>
            <sz val="9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Ce référer à l'historique des cadets du mois.
</t>
        </r>
      </text>
    </comment>
    <comment ref="K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M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N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  <comment ref="O5" authorId="0">
      <text>
        <r>
          <rPr>
            <b/>
            <sz val="9"/>
            <rFont val="Tahoma"/>
            <family val="2"/>
          </rPr>
          <t>Ce référer à l'officier du personnel.</t>
        </r>
      </text>
    </comment>
  </commentList>
</comments>
</file>

<file path=xl/sharedStrings.xml><?xml version="1.0" encoding="utf-8"?>
<sst xmlns="http://schemas.openxmlformats.org/spreadsheetml/2006/main" count="707" uniqueCount="207">
  <si>
    <t>TROPHÉE D'EFFICACITÉ NIVEAU VERT</t>
  </si>
  <si>
    <t>GRADE</t>
  </si>
  <si>
    <t>NOM</t>
  </si>
  <si>
    <t>SOUS-TOTAL</t>
  </si>
  <si>
    <t>TOTAL</t>
  </si>
  <si>
    <t>TROPHÉE D'EFFICACITÉ NIVEAU ROUGE</t>
  </si>
  <si>
    <t>TROPHÉE D'EFFICACITÉ NIVEAU ARGENT</t>
  </si>
  <si>
    <t>TROPHÉE D'EFFICACITÉ NIVEAU OR</t>
  </si>
  <si>
    <t>TROPHÉE D'EFFICACITÉ NIVEAU CADET-MAITRE</t>
  </si>
  <si>
    <t>RECRUE DE L'ANNÉE</t>
  </si>
  <si>
    <t>TROPHÉE CAPT CLAUDE ROY CD - MEILLEUR SOUS-OFFICIER</t>
  </si>
  <si>
    <t>TROPHÉE REJEAN HOULE - DU MEILLEUR ESPRIT SPORTIF (GARÇON ET FILLE)</t>
  </si>
  <si>
    <t>TROPHÉE DU MEILLEUR CADET DU PELOTON DE PRÉCISION</t>
  </si>
  <si>
    <t>TROPHÉE ALAIN DESJARDINS - MEILLEUR TIREUR DE L'UNITÉ</t>
  </si>
  <si>
    <t>CATÉGORIE</t>
  </si>
  <si>
    <t>SÉNIOR</t>
  </si>
  <si>
    <t>JUNIOR</t>
  </si>
  <si>
    <t>GARÇON</t>
  </si>
  <si>
    <t>FILLE</t>
  </si>
  <si>
    <t>TROPHÉE CAPITAINE DANIEL MELANSON CD - DU MEILLEUR EN AVENTURIER</t>
  </si>
  <si>
    <t>TROPHÉE DU CADET INSTRUCTEUR PAR EXCELLENCE</t>
  </si>
  <si>
    <t xml:space="preserve">TROPHÉE CAPITAINE RÉJEAN MASSON - BIATHLON </t>
  </si>
  <si>
    <t xml:space="preserve">PRÉSENCE ACTIVITÉ OBLIGATOIRE         </t>
  </si>
  <si>
    <t>PRÉSENCE ACTIVITÉ COMPLÉMENTAIRE ET OPTIONNEL</t>
  </si>
  <si>
    <t>NOMINATION CADETS DU MOIS</t>
  </si>
  <si>
    <t>RÉCIPIENDAIRE CADETS DU MOIS</t>
  </si>
  <si>
    <t xml:space="preserve">BONNE ACTION </t>
  </si>
  <si>
    <t xml:space="preserve">RAPPORT VERBAL                  </t>
  </si>
  <si>
    <t xml:space="preserve">RAPPORT ÉCRIT                    </t>
  </si>
  <si>
    <t xml:space="preserve">RETARD ADMINISTRATIF OU RAPPORT DE PERTE                   </t>
  </si>
  <si>
    <t xml:space="preserve">PRÉSENCE AUX ACTIVITÉS SPORTIVE       </t>
  </si>
  <si>
    <t xml:space="preserve">PRÉSENCE AUX PRATIQUES    </t>
  </si>
  <si>
    <t>TROPHÉE RÉAL ET CHARLOTTE COUTURIER - EFFICACITÉ EN MUSIQUE</t>
  </si>
  <si>
    <t xml:space="preserve">PRÉSENCE AUX PRATIQUES   </t>
  </si>
  <si>
    <t xml:space="preserve">PRÉSENCE AUX ACTIVITÉS OBLIGATOIRES    </t>
  </si>
  <si>
    <t>Adj</t>
  </si>
  <si>
    <t>Cpl</t>
  </si>
  <si>
    <t>Sgt</t>
  </si>
  <si>
    <t>Adjum</t>
  </si>
  <si>
    <t>Cpl-c</t>
  </si>
  <si>
    <t>Lcpl</t>
  </si>
  <si>
    <t>Adjuc</t>
  </si>
  <si>
    <t>Cdt</t>
  </si>
  <si>
    <t>OREN 303</t>
  </si>
  <si>
    <t>OREN 308</t>
  </si>
  <si>
    <t>OREN 309</t>
  </si>
  <si>
    <t>OREN 322</t>
  </si>
  <si>
    <t>OREN 324</t>
  </si>
  <si>
    <t>OREN 426</t>
  </si>
  <si>
    <t>OREN 424</t>
  </si>
  <si>
    <t>OREN 422</t>
  </si>
  <si>
    <t>OREN 409</t>
  </si>
  <si>
    <t>OREN 408</t>
  </si>
  <si>
    <t>OREN 403</t>
  </si>
  <si>
    <t>OREN 502</t>
  </si>
  <si>
    <t>OREN 503</t>
  </si>
  <si>
    <t>OREN 504</t>
  </si>
  <si>
    <t>OREN 509</t>
  </si>
  <si>
    <t>PRÉSENCE AUX ACTIVITES D'AVENTURE</t>
  </si>
  <si>
    <t>1 POINTS PAR PARTICIPATION AU COMPÉTITION D’AVENTURE</t>
  </si>
  <si>
    <t>VERSION</t>
  </si>
  <si>
    <t>MODIFICATION</t>
  </si>
  <si>
    <t>DATE</t>
  </si>
  <si>
    <t>AJOUT COLONNE TAUX DE PRÉSENCE MINIMUM. COULEUR AUTOMATIQUE POUR CADET NE RESPECTANT PAS LE TAUX DE PRÉSENCE OBLIGATOIRE. COULEUR AUTOMATIQUE POUR TOP 3. AJOUT COMMENTAIRE</t>
  </si>
  <si>
    <t>TAUX DE PRÉSENCE MINIMUM AUX ACTIVITÉS OBLIGATOIRE</t>
  </si>
  <si>
    <t>2 POINTS</t>
  </si>
  <si>
    <t>1 POINTS</t>
  </si>
  <si>
    <t>4 POINTS</t>
  </si>
  <si>
    <t>- 1 POINTS</t>
  </si>
  <si>
    <t>-5 POINTS</t>
  </si>
  <si>
    <t>-10 POINTS</t>
  </si>
  <si>
    <t>5 POINTS</t>
  </si>
  <si>
    <t>OREN 326</t>
  </si>
  <si>
    <t>-1 POINTS</t>
  </si>
  <si>
    <t>PARTICIPATION</t>
  </si>
  <si>
    <t>BRONZE</t>
  </si>
  <si>
    <t>ARGENT</t>
  </si>
  <si>
    <t>OR</t>
  </si>
  <si>
    <t>EXCELLENCE</t>
  </si>
  <si>
    <t>AUCUN RÉSULTAT</t>
  </si>
  <si>
    <t>NON RÉALISÉ</t>
  </si>
  <si>
    <t>AVEC DIFFICULTÉ</t>
  </si>
  <si>
    <t>SANS DIFFICULTÉ</t>
  </si>
  <si>
    <t>NORMES DÉPASSÉS</t>
  </si>
  <si>
    <t>1 ER</t>
  </si>
  <si>
    <t>2 ÈME</t>
  </si>
  <si>
    <t>3 ÈME</t>
  </si>
  <si>
    <t>AUCUN NIVEAU</t>
  </si>
  <si>
    <t>NIVEAU ÉLÉMENTAIRE</t>
  </si>
  <si>
    <t>NIVEAU 1</t>
  </si>
  <si>
    <t>NIVEAU 2</t>
  </si>
  <si>
    <t>NIVEAU 3</t>
  </si>
  <si>
    <t>NIVEAU 4</t>
  </si>
  <si>
    <t>NIVEAU 5</t>
  </si>
  <si>
    <t>RENDEMENT LORS DES ACTIVTÉS DE TIR</t>
  </si>
  <si>
    <t>RENDEMENT LORS DES ACTIVTÉS DE MUSIQUE</t>
  </si>
  <si>
    <t>RENDEMENT LORS DES ACTIVTÉS DU PELOTON DE PRÉCISION</t>
  </si>
  <si>
    <t>RENDEMENT LORS DES ACTIVTÉS SPORTIVES</t>
  </si>
  <si>
    <t>AUCUNE QUALIFICATION</t>
  </si>
  <si>
    <t>TIREUR D'ÉLITE</t>
  </si>
  <si>
    <t>TIREUR EXPERT</t>
  </si>
  <si>
    <t>TIREUR ÉMÉRITE</t>
  </si>
  <si>
    <t>TIREUR D'ÉLITE 1 ER CLASSE</t>
  </si>
  <si>
    <t>N'A PAS FAIT L'EXAMEN</t>
  </si>
  <si>
    <t>MOINS DE 60 %</t>
  </si>
  <si>
    <t>ENTRE 60 % ET 69%</t>
  </si>
  <si>
    <t>ENTRE 70% ET 84%</t>
  </si>
  <si>
    <t>ENTRE 85% ET 94%</t>
  </si>
  <si>
    <t>PLUS DE 95%</t>
  </si>
  <si>
    <t>CONNAISSANCE GÉNÉRAL DU PROGRAMME DES CADETS</t>
  </si>
  <si>
    <t>MÉDAILLE STRATHCONA</t>
  </si>
  <si>
    <t>NIVEAU DU CADET</t>
  </si>
  <si>
    <t>DATE D'INSCRIPTION DU CADET</t>
  </si>
  <si>
    <t>QUALIFIÉ</t>
  </si>
  <si>
    <t>DISQUALIFIÉ</t>
  </si>
  <si>
    <t>DATE D'ÉVALUATION</t>
  </si>
  <si>
    <t>NOMBRE D'ANNÉE DANS LES CADETS</t>
  </si>
  <si>
    <t>NIVEAU VERT</t>
  </si>
  <si>
    <t>NIVEAU ROUGE</t>
  </si>
  <si>
    <t>NIVEAU ARGENT</t>
  </si>
  <si>
    <t>NIVEAU OR</t>
  </si>
  <si>
    <t>NIVEAU CADET-MAITRE</t>
  </si>
  <si>
    <t>TAUX DE PARTICIPATION AUX ACTIVITÉS OBLIGATOIRE</t>
  </si>
  <si>
    <t>TAUX DE PARTICIPATION AUX ACTIVITÉS OPTIONNEL</t>
  </si>
  <si>
    <t>NIVEAU DE LA CONDITION PHYSIQUE</t>
  </si>
  <si>
    <t>DÉCORATIONS ET DISTINCTIONS RÉGIONALES OU NATIONALES</t>
  </si>
  <si>
    <t>AUCUNE  DISTINCTION DÉCERNÉE</t>
  </si>
  <si>
    <t>UNE  DISTINCTION DÉCERNÉE</t>
  </si>
  <si>
    <t>DEUX DISTINCTION DÉCERNÉE</t>
  </si>
  <si>
    <t>TROIS DISTINCTION DÉCERNÉE</t>
  </si>
  <si>
    <t>TROIS DISTINCTIONS DÉCERNÉES OU PLUS, ET CE, AVEC DISTINCTION DANS AU MOINS UN CAS (MÉDAILLE, MENTION ÉLOGIEUSE, ETC)</t>
  </si>
  <si>
    <t>TROIS DISTINCTIONS DÉCERNÉES OU PLUS, ET CE, AVEC DISTINCTION DANS AU MOINS DEUX CAS (MÉDAILLE, MENTION ÉLOGIEUSE, ETC)</t>
  </si>
  <si>
    <t>DISTINCTIONS DÉCERNÉES AU NIVEAU DU CORPS DE CADETS</t>
  </si>
  <si>
    <t>AUCUNE DISTINCTION DÉCERNÉE AU NIVEAU DU CORPS DE CADETS DEPUIS SON ARRIVÉE DANS LES CADETS</t>
  </si>
  <si>
    <t>AU MOINS 1 DISTINCTION DÉCERNÉE AU NIVEAU DU CORPS DE CADETS DEPUIS SON ARRIVÉE DANS LES CADETS</t>
  </si>
  <si>
    <t>AU MOINS 2 DISTINCTION DÉCERNÉE AU NIVEAU DU CORPS DE CADETS DEPUIS SON ARRIVÉE DANS LES CADETS</t>
  </si>
  <si>
    <t>AU MOINS 3 DISTINCTION DÉCERNÉE AU NIVEAU DU CORPS DE CADETS DEPUIS SON ARRIVÉE DANS LES CADETS</t>
  </si>
  <si>
    <t>AU MOINS 4 DISTINCTION DÉCERNÉE AU NIVEAU DU CORPS DE CADETS DEPUIS SON ARRIVÉE DANS LES CADETS</t>
  </si>
  <si>
    <t>AU MOINS 5 DISTINCTION DÉCERNÉE AU NIVEAU DU CORPS DE CADETS DEPUIS SON ARRIVÉE DANS LES CADETS</t>
  </si>
  <si>
    <t>NOTES DISCIPLINAIRES  POSITIVES OU NÉGATIVES DANS LE DOSSIER</t>
  </si>
  <si>
    <t>TROIS NOTES NÉGATIVES OU PLUS DANS LE DOSSIER</t>
  </si>
  <si>
    <t>DEUX NOTES NÉGATIVES DANS LE DOSSIER</t>
  </si>
  <si>
    <t>UNE NOTE NÉGATIVE DANS LE DOSSIER</t>
  </si>
  <si>
    <t>AUCUNE NOTE DISPLINAIRE POSITIVE OU NÉGATIVE DANS LE DOSSIER</t>
  </si>
  <si>
    <t>AU MOINS UNE NOTE POSTIVE DANS LE DOSSIER</t>
  </si>
  <si>
    <t>DEUX NOTES POSTIVES OU PLUS DANS LE DOSSIER</t>
  </si>
  <si>
    <t>ÊTRE RECONNU COMME UN MODÈLE PAR SES PAIRES</t>
  </si>
  <si>
    <t>AVOIR OBTENU MOINS DE 10% DES VOTES</t>
  </si>
  <si>
    <t>AVOIR OBTENU ENTRE 10% ET 25% DES VOTES</t>
  </si>
  <si>
    <t>AVOIR OBTENU ENTRE 26% ET 40% DES VOTES</t>
  </si>
  <si>
    <t>AVOIR OBTENU ENTRE 41% ET 55% DES VOTES</t>
  </si>
  <si>
    <t>AVOIR OBTENU ENTRE 56% ET 70% DES VOTES</t>
  </si>
  <si>
    <t>AVOIR OBTENU PLUS DE 70% DES VOTES</t>
  </si>
  <si>
    <t>RECOMMANDATION DU PERSONNEL</t>
  </si>
  <si>
    <t>N’A OBTENU AUCUN VOTE</t>
  </si>
  <si>
    <t>A OBTENU 1 VOTE</t>
  </si>
  <si>
    <t>A OBTENU 2 VOTE</t>
  </si>
  <si>
    <t>A OBTENU 3 VOTE</t>
  </si>
  <si>
    <t>A OBTENU 4 VOTE</t>
  </si>
  <si>
    <t>A OBTENU PLUS DE 4 VOTE</t>
  </si>
  <si>
    <t>RESPECTE LES CONDITIONS PRÉALABLES</t>
  </si>
  <si>
    <t>MÉDAILLE LÉGION ROYALE CANADIENNE</t>
  </si>
  <si>
    <t>PARTICIPATION ACTIVITÉ COMMUNAUTAIRE</t>
  </si>
  <si>
    <t>A FAIT 3 ACTIVITÉS COMMUNAUTAIRES</t>
  </si>
  <si>
    <t>A FAIT 4 ACTIVITÉS COMMUNAUTAIRES</t>
  </si>
  <si>
    <t>A FAIT 5 ACTIVITÉS COMMUNAUTAIRES</t>
  </si>
  <si>
    <t>OUI</t>
  </si>
  <si>
    <t>NON</t>
  </si>
  <si>
    <t>A FAIT MOINS QUE 3 ACTIVITÉS COMMUNAUTAIRES OU PAS DU TOUT</t>
  </si>
  <si>
    <t>A FAIT 6 ACTIVITÉS COMMUNAUTAIRES</t>
  </si>
  <si>
    <t>A FAIT PLUS QUE 6 ACTIVITÉS COMMUNAUTAIRES</t>
  </si>
  <si>
    <t>AVOIR REHAUSSER LES STANDARDS DU CORPS DE CADETS (VOIR LETTRE)</t>
  </si>
  <si>
    <t>NE RENCONTRE AUCUN CRITÈRE</t>
  </si>
  <si>
    <t>RENCONTRE 1 CRITÈRE</t>
  </si>
  <si>
    <t>RENCONTRE 4 CRITÈRES</t>
  </si>
  <si>
    <t>RENCONTRE 3 CRITÈRES</t>
  </si>
  <si>
    <t>RENCONTRE 2 CRITÈRES</t>
  </si>
  <si>
    <t>RENCONTRE 5 CRITÈRES ET PLUS</t>
  </si>
  <si>
    <t>LETTRE REMISE</t>
  </si>
  <si>
    <t>RENCONTRE TOUTES LES EXIGENCES DU PROGRAMMES D’INSTRUCTION OBLIGATOIRE ET A UNE PARTICIPATION DE 75% MINIMUM AUX ACTIVITÉS OBLIGATOIRE</t>
  </si>
  <si>
    <t>RENCONTRE TOUTES LES EXIGENCES DU PROGRAMMES D’INSTRUCTION FACULTATIF ET A UNE PARTICIPATION DE 50% MINIMUM AUX ACTIVITÉS FALCUTATIF</t>
  </si>
  <si>
    <t>A UN TAUX DE PRÉSENCE MOINS DE 75%</t>
  </si>
  <si>
    <t>A UN TAUX DE PRÉSENCE ENTRE 75% ET 79%</t>
  </si>
  <si>
    <t>A UN TAUX DE PRÉSENCE ENTRE 80% ET 84%</t>
  </si>
  <si>
    <t>A UN TAUX DE PRÉSENCE ENTRE 85% ET 89%</t>
  </si>
  <si>
    <t>A UN TAUX DE PRÉSENCE ENTRE 90% ET 94%</t>
  </si>
  <si>
    <t>A UN TAUX DE PRÉSENCE PLUS DE 95%</t>
  </si>
  <si>
    <t>A UN TAUX DE PRÉSENCE MOINS DE 50%</t>
  </si>
  <si>
    <t>A UN TAUX DE PRÉSENCE ENTRE 50% ET 59%</t>
  </si>
  <si>
    <t>A UN TAUX DE PRÉSENCE ENTRE 60% ET 69%</t>
  </si>
  <si>
    <t>A UN TAUX DE PRÉSENCE ENTRE 70% ET 79%</t>
  </si>
  <si>
    <t>A UN TAUX DE PRÉSENCE ENTRE 80% ET 89%</t>
  </si>
  <si>
    <t>A UN TAUX DE PRÉSENCE ENTRE 90% ET 100%</t>
  </si>
  <si>
    <t xml:space="preserve"> 5 POINTS</t>
  </si>
  <si>
    <t>RENDEMENT LORS DES ACTIVTÉS DU BIATHLON</t>
  </si>
  <si>
    <t xml:space="preserve">ÉVALUATIONS   1                                                                      NORME DÉPASSÉE = 7 POINTS,                                     RÉALISÉE SANS DIFFICULTÉ = 5 POINTS,                                                          RÉALISÉE AVEC DIFFICULTÉ = 3, POINTS                                                          NON RÉALISÉE = 0 POINTS </t>
  </si>
  <si>
    <t xml:space="preserve">ÉVALUATIONS   2                                                    NORME DÉPASSÉE = 7 POINTS,                                     RÉALISÉE SANS DIFFICULTÉ = 5 POINTS,                                                          RÉALISÉE AVEC DIFFICULTÉ = 3, POINTS                                                          NON RÉALISÉE = 0 POINTS </t>
  </si>
  <si>
    <t>RENDEMENT LORS DES ACTIVTÉS D'AVENTURE</t>
  </si>
  <si>
    <t xml:space="preserve"> NORMES DÉPASSÉS = 7 POINTS         SANS DIFFICULTÉ = 5 POINTS                         AVEC DIFFICULTÉ = 3 POINTS                       NON RÉALISÉ = 0 POINTS</t>
  </si>
  <si>
    <t xml:space="preserve"> NORMES DÉPASSÉS = 7 POINTS         SANS DIFFICULTÉ = 5 POINTS                                            NON RÉALISÉ = 0 POINTS</t>
  </si>
  <si>
    <t xml:space="preserve"> NORMES DÉPASSÉS = 7 POINTS         SANS DIFFICULTÉ = 5 POINTS                                             NON RÉALISÉ = 0 POINTS</t>
  </si>
  <si>
    <t>TAUX DE PRÉSENCE MINIMUM AUX ACTIVITÉS DU CORPS DE CADETS</t>
  </si>
  <si>
    <t>ÉVALUATION DU RENDEMENT DES CADETS-CADRES PAR LE OU LES SUPÉRIEUR IMMÉDIAT                                         1ER = 7 POINTS,                                                    2ÈME = 5 POINTS,                                                     3 ÈME = 3 POINTS</t>
  </si>
  <si>
    <t>QUALIFICATION MUSICALE                    AUCUN NIVEAU = 0,                                       NIVEAU ÉLÉMENTAIRE = 1 POINT,                       NIVEAU 1 = 3 POINTS,                                                                        NIVEAU 2 = 5 POINTS,                                      NIVEAU 3 = 7 POINTS,                                         NIVEAU 4 = 9 POINTS ET                                   NIVEAU 5 = 11 POINTS</t>
  </si>
  <si>
    <t>AUCUN RÉSULTAT AU NECPC (0 POINTS), PARTICIPATION AU NECPC (1 POINTS),                       NECPC BRONZE (3 POINTS),                                                   NECPC ARGENT (5 POINTS),                                                     NECPC OR (7 POINTS) ET                                                           NECPC EXCELLENCE (9POINTS)</t>
  </si>
  <si>
    <t>QUALIFICATION DE TIR                                                           AUCUNE QUALIFICATION = 0                                                   TIREUR D’ÉLITE = 1 POINT,                                                      TIREUR D’ÉLITE PREMIÈRE CLASSE = 3 POINTS,                                                   TIREUR EXPERT = 5 POINTS ET                                                TIREUR ÉMÉRITE = 7 POINTS</t>
  </si>
  <si>
    <t xml:space="preserve">MEILLEUR MOYENNE DE TIR 1ER = 7 POINTS                              2ÈME = 5 POINTS                            3ÈME = 3 POINTS 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</si>
</sst>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1010C0C]General"/>
    <numFmt numFmtId="165" formatCode="[$-1010C0C]#,##0.00%"/>
    <numFmt numFmtId="166" formatCode="[$-C0C]d\ mmmm\ yyyy"/>
    <numFmt numFmtId="167" formatCode="0.0%"/>
    <numFmt numFmtId="168" formatCode="0.000%"/>
    <numFmt numFmtId="169" formatCode="_ * #,##0.00_)\ [$$-C0C]_ ;_ * \(#,##0.00\)\ [$$-C0C]_ ;_ * &quot;-&quot;??_)\ [$$-C0C]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5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1"/>
      <color rgb="FFFFC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1" fillId="0" borderId="0">
      <alignment/>
      <protection/>
    </xf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60">
    <xf numFmtId="0" fontId="0" fillId="0" borderId="0" xfId="0" applyFont="1" applyAlignment="1">
      <alignment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3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64" fontId="3" fillId="0" borderId="10" xfId="5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5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5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5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51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1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7" fillId="7" borderId="11" xfId="0" applyFont="1" applyFill="1" applyBorder="1" applyAlignment="1" applyProtection="1">
      <alignment horizontal="center" vertical="center"/>
      <protection hidden="1"/>
    </xf>
    <xf numFmtId="0" fontId="0" fillId="7" borderId="11" xfId="0" applyFill="1" applyBorder="1" applyAlignment="1" applyProtection="1">
      <alignment horizontal="center" vertical="center"/>
      <protection hidden="1"/>
    </xf>
    <xf numFmtId="0" fontId="47" fillId="0" borderId="12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164" fontId="0" fillId="7" borderId="11" xfId="0" applyNumberForma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 applyProtection="1">
      <alignment horizontal="center" vertical="center"/>
      <protection locked="0"/>
    </xf>
    <xf numFmtId="164" fontId="24" fillId="0" borderId="10" xfId="50" applyNumberFormat="1" applyFont="1" applyFill="1" applyBorder="1" applyAlignment="1" applyProtection="1">
      <alignment horizontal="center" vertical="center" wrapText="1" readingOrder="1"/>
      <protection locked="0"/>
    </xf>
    <xf numFmtId="0" fontId="48" fillId="0" borderId="13" xfId="0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 applyProtection="1">
      <alignment horizontal="left" vertical="center"/>
      <protection locked="0"/>
    </xf>
    <xf numFmtId="0" fontId="48" fillId="7" borderId="11" xfId="0" applyFont="1" applyFill="1" applyBorder="1" applyAlignment="1" applyProtection="1">
      <alignment horizontal="center" vertical="center"/>
      <protection hidden="1"/>
    </xf>
    <xf numFmtId="10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13" xfId="0" applyNumberFormat="1" applyFill="1" applyBorder="1" applyAlignment="1" applyProtection="1">
      <alignment horizontal="left" vertical="center"/>
      <protection locked="0"/>
    </xf>
    <xf numFmtId="0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47" fillId="0" borderId="12" xfId="0" applyFont="1" applyFill="1" applyBorder="1" applyAlignment="1" applyProtection="1">
      <alignment horizontal="center" vertical="center"/>
      <protection locked="0"/>
    </xf>
    <xf numFmtId="0" fontId="4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10" fontId="3" fillId="0" borderId="10" xfId="50" applyNumberFormat="1" applyFont="1" applyFill="1" applyBorder="1" applyAlignment="1" applyProtection="1">
      <alignment horizontal="center" vertical="center" wrapText="1"/>
      <protection locked="0"/>
    </xf>
    <xf numFmtId="1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NumberFormat="1" applyFill="1" applyBorder="1" applyAlignment="1" applyProtection="1">
      <alignment vertical="center"/>
      <protection locked="0"/>
    </xf>
    <xf numFmtId="0" fontId="0" fillId="0" borderId="15" xfId="0" applyNumberFormat="1" applyFill="1" applyBorder="1" applyAlignment="1" applyProtection="1">
      <alignment vertical="center"/>
      <protection locked="0"/>
    </xf>
    <xf numFmtId="164" fontId="3" fillId="0" borderId="12" xfId="51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2" xfId="51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horizontal="left" vertical="center"/>
      <protection hidden="1"/>
    </xf>
    <xf numFmtId="0" fontId="26" fillId="33" borderId="0" xfId="0" applyFont="1" applyFill="1" applyAlignment="1" applyProtection="1">
      <alignment horizontal="center" vertical="center"/>
      <protection hidden="1"/>
    </xf>
    <xf numFmtId="0" fontId="27" fillId="34" borderId="16" xfId="0" applyFont="1" applyFill="1" applyBorder="1" applyAlignment="1" applyProtection="1">
      <alignment horizontal="center" vertical="center"/>
      <protection hidden="1"/>
    </xf>
    <xf numFmtId="0" fontId="27" fillId="34" borderId="17" xfId="0" applyFont="1" applyFill="1" applyBorder="1" applyAlignment="1" applyProtection="1">
      <alignment horizontal="center" vertical="center" wrapText="1"/>
      <protection hidden="1"/>
    </xf>
    <xf numFmtId="0" fontId="27" fillId="33" borderId="0" xfId="0" applyFont="1" applyFill="1" applyAlignment="1" applyProtection="1">
      <alignment horizontal="center" vertical="center"/>
      <protection hidden="1"/>
    </xf>
    <xf numFmtId="0" fontId="27" fillId="34" borderId="11" xfId="0" applyFont="1" applyFill="1" applyBorder="1" applyAlignment="1" applyProtection="1">
      <alignment horizontal="center" vertical="center"/>
      <protection hidden="1"/>
    </xf>
    <xf numFmtId="0" fontId="27" fillId="34" borderId="12" xfId="0" applyFont="1" applyFill="1" applyBorder="1" applyAlignment="1" applyProtection="1" quotePrefix="1">
      <alignment horizontal="center"/>
      <protection hidden="1"/>
    </xf>
    <xf numFmtId="0" fontId="27" fillId="34" borderId="12" xfId="0" applyFont="1" applyFill="1" applyBorder="1" applyAlignment="1" applyProtection="1">
      <alignment vertical="center" wrapText="1"/>
      <protection hidden="1"/>
    </xf>
    <xf numFmtId="0" fontId="27" fillId="34" borderId="12" xfId="0" applyFont="1" applyFill="1" applyBorder="1" applyAlignment="1" applyProtection="1" quotePrefix="1">
      <alignment horizontal="center" wrapText="1"/>
      <protection hidden="1"/>
    </xf>
    <xf numFmtId="0" fontId="27" fillId="34" borderId="11" xfId="0" applyFont="1" applyFill="1" applyBorder="1" applyAlignment="1" applyProtection="1">
      <alignment horizontal="center"/>
      <protection hidden="1"/>
    </xf>
    <xf numFmtId="164" fontId="3" fillId="0" borderId="11" xfId="50" applyNumberFormat="1" applyFont="1" applyFill="1" applyBorder="1" applyAlignment="1" applyProtection="1">
      <alignment horizontal="center" vertical="center" wrapText="1"/>
      <protection hidden="1"/>
    </xf>
    <xf numFmtId="0" fontId="26" fillId="0" borderId="12" xfId="0" applyNumberFormat="1" applyFont="1" applyFill="1" applyBorder="1" applyAlignment="1" applyProtection="1">
      <alignment horizontal="center" vertical="center"/>
      <protection hidden="1"/>
    </xf>
    <xf numFmtId="0" fontId="26" fillId="7" borderId="11" xfId="0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center" vertical="center" wrapText="1"/>
      <protection hidden="1"/>
    </xf>
    <xf numFmtId="164" fontId="4" fillId="33" borderId="0" xfId="51" applyNumberFormat="1" applyFont="1" applyFill="1" applyBorder="1" applyAlignment="1" applyProtection="1">
      <alignment horizontal="center" vertical="center" wrapText="1" readingOrder="1"/>
      <protection hidden="1"/>
    </xf>
    <xf numFmtId="0" fontId="26" fillId="33" borderId="0" xfId="0" applyNumberFormat="1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center" vertical="center"/>
      <protection hidden="1"/>
    </xf>
    <xf numFmtId="2" fontId="26" fillId="33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11" xfId="51" applyNumberFormat="1" applyFont="1" applyFill="1" applyBorder="1" applyAlignment="1" applyProtection="1">
      <alignment horizontal="center" vertical="center" wrapText="1" readingOrder="1"/>
      <protection hidden="1" locked="0"/>
    </xf>
    <xf numFmtId="0" fontId="26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26" fillId="0" borderId="12" xfId="0" applyFont="1" applyFill="1" applyBorder="1" applyAlignment="1" applyProtection="1">
      <alignment horizontal="center" vertical="center"/>
      <protection hidden="1" locked="0"/>
    </xf>
    <xf numFmtId="164" fontId="3" fillId="0" borderId="11" xfId="50" applyNumberFormat="1" applyFont="1" applyFill="1" applyBorder="1" applyAlignment="1" applyProtection="1">
      <alignment horizontal="center" vertical="center" wrapText="1"/>
      <protection hidden="1" locked="0"/>
    </xf>
    <xf numFmtId="164" fontId="3" fillId="0" borderId="10" xfId="5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horizontal="center" vertical="center"/>
      <protection hidden="1"/>
    </xf>
    <xf numFmtId="0" fontId="49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47" fillId="34" borderId="16" xfId="0" applyFont="1" applyFill="1" applyBorder="1" applyAlignment="1" applyProtection="1">
      <alignment horizontal="center" vertical="center"/>
      <protection hidden="1"/>
    </xf>
    <xf numFmtId="0" fontId="47" fillId="34" borderId="17" xfId="0" applyFont="1" applyFill="1" applyBorder="1" applyAlignment="1" applyProtection="1">
      <alignment horizontal="center" vertical="center" wrapText="1"/>
      <protection hidden="1"/>
    </xf>
    <xf numFmtId="0" fontId="47" fillId="33" borderId="0" xfId="0" applyFont="1" applyFill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47" fillId="34" borderId="11" xfId="0" applyFont="1" applyFill="1" applyBorder="1" applyAlignment="1" applyProtection="1">
      <alignment horizontal="center" vertical="center"/>
      <protection hidden="1"/>
    </xf>
    <xf numFmtId="9" fontId="47" fillId="34" borderId="12" xfId="53" applyFont="1" applyFill="1" applyBorder="1" applyAlignment="1" applyProtection="1">
      <alignment horizontal="center" vertical="center"/>
      <protection hidden="1"/>
    </xf>
    <xf numFmtId="0" fontId="47" fillId="34" borderId="12" xfId="0" applyFont="1" applyFill="1" applyBorder="1" applyAlignment="1" applyProtection="1">
      <alignment horizontal="center" vertical="center"/>
      <protection hidden="1"/>
    </xf>
    <xf numFmtId="0" fontId="47" fillId="34" borderId="12" xfId="0" applyFont="1" applyFill="1" applyBorder="1" applyAlignment="1" applyProtection="1">
      <alignment horizontal="center" vertical="center" wrapText="1"/>
      <protection hidden="1"/>
    </xf>
    <xf numFmtId="0" fontId="47" fillId="34" borderId="12" xfId="0" applyFont="1" applyFill="1" applyBorder="1" applyAlignment="1" applyProtection="1" quotePrefix="1">
      <alignment horizontal="center" vertical="center"/>
      <protection hidden="1"/>
    </xf>
    <xf numFmtId="0" fontId="47" fillId="34" borderId="12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47" fillId="34" borderId="16" xfId="0" applyFont="1" applyFill="1" applyBorder="1" applyAlignment="1" applyProtection="1">
      <alignment horizontal="center" vertical="center" wrapText="1"/>
      <protection hidden="1"/>
    </xf>
    <xf numFmtId="9" fontId="47" fillId="34" borderId="11" xfId="53" applyFont="1" applyFill="1" applyBorder="1" applyAlignment="1" applyProtection="1">
      <alignment horizontal="center" vertical="center"/>
      <protection hidden="1"/>
    </xf>
    <xf numFmtId="0" fontId="47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47" fillId="34" borderId="15" xfId="0" applyFont="1" applyFill="1" applyBorder="1" applyAlignment="1" applyProtection="1">
      <alignment horizontal="center" vertical="center" wrapText="1"/>
      <protection hidden="1"/>
    </xf>
    <xf numFmtId="0" fontId="47" fillId="34" borderId="17" xfId="0" applyFont="1" applyFill="1" applyBorder="1" applyAlignment="1" applyProtection="1">
      <alignment horizontal="center" vertical="center"/>
      <protection hidden="1"/>
    </xf>
    <xf numFmtId="0" fontId="49" fillId="33" borderId="0" xfId="0" applyFont="1" applyFill="1" applyAlignment="1" applyProtection="1">
      <alignment horizontal="left"/>
      <protection hidden="1"/>
    </xf>
    <xf numFmtId="0" fontId="48" fillId="33" borderId="0" xfId="0" applyFont="1" applyFill="1" applyAlignment="1" applyProtection="1">
      <alignment horizontal="center" vertical="center"/>
      <protection hidden="1"/>
    </xf>
    <xf numFmtId="0" fontId="47" fillId="33" borderId="0" xfId="0" applyFont="1" applyFill="1" applyAlignment="1" applyProtection="1">
      <alignment horizontal="center" vertical="center" wrapText="1"/>
      <protection hidden="1"/>
    </xf>
    <xf numFmtId="164" fontId="24" fillId="33" borderId="0" xfId="51" applyNumberFormat="1" applyFont="1" applyFill="1" applyBorder="1" applyAlignment="1" applyProtection="1">
      <alignment horizontal="center" vertical="center" wrapText="1" readingOrder="1"/>
      <protection hidden="1"/>
    </xf>
    <xf numFmtId="165" fontId="24" fillId="33" borderId="0" xfId="51" applyNumberFormat="1" applyFont="1" applyFill="1" applyBorder="1" applyAlignment="1" applyProtection="1">
      <alignment horizontal="center" vertical="center" wrapText="1" readingOrder="1"/>
      <protection hidden="1"/>
    </xf>
    <xf numFmtId="0" fontId="48" fillId="33" borderId="0" xfId="0" applyFont="1" applyFill="1" applyBorder="1" applyAlignment="1" applyProtection="1">
      <alignment horizontal="center"/>
      <protection hidden="1"/>
    </xf>
    <xf numFmtId="0" fontId="48" fillId="33" borderId="0" xfId="0" applyFont="1" applyFill="1" applyBorder="1" applyAlignment="1" applyProtection="1">
      <alignment horizontal="center" vertical="center"/>
      <protection hidden="1"/>
    </xf>
    <xf numFmtId="164" fontId="24" fillId="33" borderId="0" xfId="50" applyNumberFormat="1" applyFont="1" applyFill="1" applyBorder="1" applyAlignment="1" applyProtection="1">
      <alignment horizontal="center" vertical="center" wrapText="1" readingOrder="1"/>
      <protection hidden="1"/>
    </xf>
    <xf numFmtId="0" fontId="48" fillId="33" borderId="0" xfId="0" applyNumberFormat="1" applyFont="1" applyFill="1" applyBorder="1" applyAlignment="1" applyProtection="1">
      <alignment horizontal="center" vertical="center"/>
      <protection hidden="1"/>
    </xf>
    <xf numFmtId="2" fontId="48" fillId="33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10" xfId="0" applyFont="1" applyFill="1" applyBorder="1" applyAlignment="1" applyProtection="1">
      <alignment horizontal="center" vertical="center"/>
      <protection hidden="1"/>
    </xf>
    <xf numFmtId="0" fontId="47" fillId="34" borderId="10" xfId="0" applyFont="1" applyFill="1" applyBorder="1" applyAlignment="1" applyProtection="1">
      <alignment horizontal="center" vertical="center" wrapText="1"/>
      <protection hidden="1"/>
    </xf>
    <xf numFmtId="0" fontId="47" fillId="34" borderId="10" xfId="0" applyFont="1" applyFill="1" applyBorder="1" applyAlignment="1" applyProtection="1" quotePrefix="1">
      <alignment horizontal="center" vertical="center"/>
      <protection hidden="1"/>
    </xf>
    <xf numFmtId="0" fontId="47" fillId="34" borderId="10" xfId="0" applyFont="1" applyFill="1" applyBorder="1" applyAlignment="1" applyProtection="1" quotePrefix="1">
      <alignment horizontal="center" vertical="center" wrapText="1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47" fillId="34" borderId="12" xfId="0" applyFont="1" applyFill="1" applyBorder="1" applyAlignment="1" applyProtection="1" quotePrefix="1">
      <alignment horizontal="right" vertical="center"/>
      <protection hidden="1"/>
    </xf>
    <xf numFmtId="0" fontId="47" fillId="34" borderId="12" xfId="0" applyFont="1" applyFill="1" applyBorder="1" applyAlignment="1" applyProtection="1" quotePrefix="1">
      <alignment horizontal="right" vertical="center" wrapText="1"/>
      <protection hidden="1"/>
    </xf>
    <xf numFmtId="0" fontId="0" fillId="0" borderId="12" xfId="0" applyNumberFormat="1" applyFill="1" applyBorder="1" applyAlignment="1" applyProtection="1">
      <alignment horizontal="center" vertical="center"/>
      <protection hidden="1"/>
    </xf>
    <xf numFmtId="0" fontId="45" fillId="33" borderId="0" xfId="0" applyFont="1" applyFill="1" applyAlignment="1" applyProtection="1">
      <alignment horizontal="left" vertical="center"/>
      <protection hidden="1"/>
    </xf>
    <xf numFmtId="0" fontId="0" fillId="0" borderId="10" xfId="0" applyBorder="1" applyAlignment="1" applyProtection="1">
      <alignment/>
      <protection locked="0"/>
    </xf>
    <xf numFmtId="0" fontId="47" fillId="34" borderId="18" xfId="0" applyFont="1" applyFill="1" applyBorder="1" applyAlignment="1" applyProtection="1">
      <alignment horizontal="center" vertical="center" wrapText="1"/>
      <protection hidden="1"/>
    </xf>
    <xf numFmtId="14" fontId="0" fillId="33" borderId="0" xfId="0" applyNumberForma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47" fillId="34" borderId="0" xfId="0" applyFont="1" applyFill="1" applyBorder="1" applyAlignment="1" applyProtection="1">
      <alignment horizontal="center" vertical="center" wrapText="1"/>
      <protection hidden="1"/>
    </xf>
    <xf numFmtId="0" fontId="7" fillId="34" borderId="19" xfId="43" applyFont="1" applyFill="1" applyBorder="1" applyAlignment="1" applyProtection="1">
      <alignment horizontal="center" vertical="center" wrapText="1"/>
      <protection hidden="1"/>
    </xf>
    <xf numFmtId="0" fontId="7" fillId="34" borderId="20" xfId="43" applyFont="1" applyFill="1" applyBorder="1" applyAlignment="1" applyProtection="1">
      <alignment horizontal="center" vertical="center" wrapText="1"/>
      <protection hidden="1"/>
    </xf>
    <xf numFmtId="0" fontId="47" fillId="34" borderId="20" xfId="0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 applyProtection="1">
      <alignment/>
      <protection hidden="1"/>
    </xf>
    <xf numFmtId="10" fontId="50" fillId="34" borderId="11" xfId="45" applyNumberFormat="1" applyFont="1" applyFill="1" applyBorder="1" applyAlignment="1" applyProtection="1">
      <alignment horizontal="center" vertical="center"/>
      <protection hidden="1"/>
    </xf>
    <xf numFmtId="10" fontId="50" fillId="34" borderId="11" xfId="45" applyNumberFormat="1" applyFont="1" applyFill="1" applyBorder="1" applyAlignment="1" applyProtection="1">
      <alignment/>
      <protection hidden="1"/>
    </xf>
    <xf numFmtId="0" fontId="47" fillId="34" borderId="14" xfId="0" applyFont="1" applyFill="1" applyBorder="1" applyAlignment="1" applyProtection="1">
      <alignment horizontal="center" vertical="center"/>
      <protection hidden="1"/>
    </xf>
    <xf numFmtId="0" fontId="47" fillId="34" borderId="14" xfId="0" applyFont="1" applyFill="1" applyBorder="1" applyAlignment="1" applyProtection="1">
      <alignment horizontal="center" vertical="center" wrapText="1"/>
      <protection hidden="1"/>
    </xf>
    <xf numFmtId="164" fontId="3" fillId="0" borderId="12" xfId="51" applyNumberFormat="1" applyFont="1" applyFill="1" applyBorder="1" applyAlignment="1" applyProtection="1">
      <alignment horizontal="center" vertical="center" wrapText="1" readingOrder="1"/>
      <protection hidden="1"/>
    </xf>
    <xf numFmtId="14" fontId="0" fillId="35" borderId="0" xfId="0" applyNumberFormat="1" applyFill="1" applyAlignment="1" applyProtection="1">
      <alignment horizontal="center" vertical="center"/>
      <protection locked="0"/>
    </xf>
    <xf numFmtId="10" fontId="0" fillId="0" borderId="10" xfId="45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7" fillId="34" borderId="16" xfId="43" applyFont="1" applyFill="1" applyBorder="1" applyAlignment="1" applyProtection="1">
      <alignment horizontal="center" vertical="center" wrapText="1"/>
      <protection hidden="1"/>
    </xf>
    <xf numFmtId="0" fontId="47" fillId="34" borderId="11" xfId="0" applyFont="1" applyFill="1" applyBorder="1" applyAlignment="1" applyProtection="1" quotePrefix="1">
      <alignment horizontal="center" vertical="center"/>
      <protection hidden="1"/>
    </xf>
    <xf numFmtId="0" fontId="47" fillId="34" borderId="0" xfId="0" applyFont="1" applyFill="1" applyBorder="1" applyAlignment="1" applyProtection="1" quotePrefix="1">
      <alignment horizontal="center" vertical="center"/>
      <protection hidden="1"/>
    </xf>
    <xf numFmtId="0" fontId="47" fillId="34" borderId="11" xfId="0" applyFont="1" applyFill="1" applyBorder="1" applyAlignment="1" applyProtection="1" quotePrefix="1">
      <alignment horizontal="center" vertical="center" wrapText="1"/>
      <protection hidden="1"/>
    </xf>
    <xf numFmtId="0" fontId="48" fillId="33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10" xfId="0" applyFont="1" applyFill="1" applyBorder="1" applyAlignment="1" applyProtection="1">
      <alignment horizontal="center" vertical="center" wrapText="1"/>
      <protection hidden="1"/>
    </xf>
    <xf numFmtId="0" fontId="47" fillId="34" borderId="17" xfId="0" applyFont="1" applyFill="1" applyBorder="1" applyAlignment="1" applyProtection="1">
      <alignment horizontal="center" vertical="center" wrapText="1"/>
      <protection hidden="1"/>
    </xf>
    <xf numFmtId="0" fontId="47" fillId="34" borderId="20" xfId="0" applyFont="1" applyFill="1" applyBorder="1" applyAlignment="1" applyProtection="1">
      <alignment horizontal="center" vertical="center" wrapText="1"/>
      <protection hidden="1"/>
    </xf>
    <xf numFmtId="0" fontId="47" fillId="34" borderId="12" xfId="0" applyFont="1" applyFill="1" applyBorder="1" applyAlignment="1" applyProtection="1">
      <alignment horizontal="center" vertical="center" wrapText="1"/>
      <protection hidden="1"/>
    </xf>
    <xf numFmtId="0" fontId="47" fillId="34" borderId="14" xfId="0" applyFont="1" applyFill="1" applyBorder="1" applyAlignment="1" applyProtection="1">
      <alignment horizontal="center" vertical="center" wrapText="1"/>
      <protection hidden="1"/>
    </xf>
    <xf numFmtId="0" fontId="0" fillId="34" borderId="21" xfId="0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4" borderId="22" xfId="0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center" vertical="center" wrapText="1"/>
      <protection hidden="1"/>
    </xf>
    <xf numFmtId="0" fontId="7" fillId="34" borderId="16" xfId="43" applyFont="1" applyFill="1" applyBorder="1" applyAlignment="1" applyProtection="1">
      <alignment horizontal="center" vertical="center" wrapText="1"/>
      <protection hidden="1"/>
    </xf>
    <xf numFmtId="0" fontId="7" fillId="34" borderId="11" xfId="43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7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0499799996614456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0499799996614456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/>
    <dxf/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/>
    <dxf/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190500</xdr:rowOff>
    </xdr:from>
    <xdr:to>
      <xdr:col>7</xdr:col>
      <xdr:colOff>1143000</xdr:colOff>
      <xdr:row>1</xdr:row>
      <xdr:rowOff>171450</xdr:rowOff>
    </xdr:to>
    <xdr:sp>
      <xdr:nvSpPr>
        <xdr:cNvPr id="1" name="Flèche gauche 1"/>
        <xdr:cNvSpPr>
          <a:spLocks/>
        </xdr:cNvSpPr>
      </xdr:nvSpPr>
      <xdr:spPr>
        <a:xfrm>
          <a:off x="7248525" y="190500"/>
          <a:ext cx="1076325" cy="180975"/>
        </a:xfrm>
        <a:prstGeom prst="leftArrow">
          <a:avLst>
            <a:gd name="adj" fmla="val -41592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pane ySplit="3" topLeftCell="A4" activePane="bottomLeft" state="frozen"/>
      <selection pane="topLeft" activeCell="F6" sqref="F6:G6"/>
      <selection pane="bottomLeft" activeCell="C5" sqref="C5"/>
    </sheetView>
  </sheetViews>
  <sheetFormatPr defaultColWidth="11.421875" defaultRowHeight="15"/>
  <cols>
    <col min="1" max="1" width="7.421875" style="82" customWidth="1"/>
    <col min="2" max="2" width="20.421875" style="82" customWidth="1"/>
    <col min="3" max="4" width="11.8515625" style="82" customWidth="1"/>
    <col min="5" max="5" width="9.421875" style="82" customWidth="1"/>
    <col min="6" max="6" width="13.421875" style="82" customWidth="1"/>
    <col min="7" max="7" width="10.140625" style="82" customWidth="1"/>
    <col min="8" max="8" width="11.140625" style="82" customWidth="1"/>
    <col min="9" max="9" width="7.140625" style="82" customWidth="1"/>
    <col min="10" max="10" width="11.421875" style="82" customWidth="1"/>
    <col min="11" max="11" width="11.7109375" style="82" customWidth="1"/>
    <col min="12" max="12" width="7.7109375" style="82" customWidth="1"/>
    <col min="13" max="13" width="8.421875" style="82" customWidth="1"/>
    <col min="14" max="16" width="11.421875" style="82" customWidth="1"/>
    <col min="17" max="17" width="0" style="82" hidden="1" customWidth="1"/>
    <col min="18" max="16384" width="11.421875" style="82" customWidth="1"/>
  </cols>
  <sheetData>
    <row r="1" spans="1:17" ht="15.75">
      <c r="A1" s="81" t="s">
        <v>0</v>
      </c>
      <c r="Q1" s="82" t="s">
        <v>113</v>
      </c>
    </row>
    <row r="2" ht="15">
      <c r="Q2" s="82" t="s">
        <v>114</v>
      </c>
    </row>
    <row r="3" spans="1:14" s="85" customFormat="1" ht="55.5" customHeight="1">
      <c r="A3" s="83" t="s">
        <v>1</v>
      </c>
      <c r="B3" s="83" t="s">
        <v>2</v>
      </c>
      <c r="C3" s="84" t="s">
        <v>64</v>
      </c>
      <c r="D3" s="84"/>
      <c r="E3" s="84" t="s">
        <v>22</v>
      </c>
      <c r="F3" s="84" t="s">
        <v>23</v>
      </c>
      <c r="G3" s="84" t="s">
        <v>24</v>
      </c>
      <c r="H3" s="84" t="s">
        <v>25</v>
      </c>
      <c r="I3" s="84" t="s">
        <v>26</v>
      </c>
      <c r="J3" s="83" t="s">
        <v>3</v>
      </c>
      <c r="K3" s="84" t="s">
        <v>29</v>
      </c>
      <c r="L3" s="84" t="s">
        <v>27</v>
      </c>
      <c r="M3" s="84" t="s">
        <v>28</v>
      </c>
      <c r="N3" s="83" t="s">
        <v>4</v>
      </c>
    </row>
    <row r="4" spans="1:14" ht="22.5">
      <c r="A4" s="86"/>
      <c r="B4" s="87"/>
      <c r="C4" s="88">
        <v>0.8</v>
      </c>
      <c r="D4" s="88"/>
      <c r="E4" s="89" t="s">
        <v>65</v>
      </c>
      <c r="F4" s="90" t="s">
        <v>66</v>
      </c>
      <c r="G4" s="90" t="s">
        <v>65</v>
      </c>
      <c r="H4" s="90" t="s">
        <v>67</v>
      </c>
      <c r="I4" s="90" t="s">
        <v>71</v>
      </c>
      <c r="J4" s="87"/>
      <c r="K4" s="91" t="s">
        <v>68</v>
      </c>
      <c r="L4" s="92" t="s">
        <v>69</v>
      </c>
      <c r="M4" s="92" t="s">
        <v>70</v>
      </c>
      <c r="N4" s="87"/>
    </row>
    <row r="5" spans="1:14" ht="15">
      <c r="A5" s="12"/>
      <c r="B5" s="12"/>
      <c r="C5" s="29"/>
      <c r="D5" s="93" t="str">
        <f>IF(C5&lt;$C$4,"DISQUALIFIÉ","QUALIFIÉ")</f>
        <v>DISQUALIFIÉ</v>
      </c>
      <c r="E5" s="12"/>
      <c r="F5" s="32"/>
      <c r="G5" s="32"/>
      <c r="H5" s="32"/>
      <c r="I5" s="32"/>
      <c r="J5" s="17">
        <f>(E5*2)+(F5*1)+(G5*2)+(H5*4)+(I5*5)</f>
        <v>0</v>
      </c>
      <c r="K5" s="33"/>
      <c r="L5" s="32"/>
      <c r="M5" s="32"/>
      <c r="N5" s="17">
        <f>J5+(K5*-1)+(L5*-5)+(M5*-10)</f>
        <v>0</v>
      </c>
    </row>
    <row r="6" spans="1:14" ht="15">
      <c r="A6" s="3"/>
      <c r="B6" s="3"/>
      <c r="C6" s="29"/>
      <c r="D6" s="93" t="str">
        <f aca="true" t="shared" si="0" ref="D6:D38">IF(C6&lt;$C$4,"DISQUALIFIÉ","QUALIFIÉ")</f>
        <v>DISQUALIFIÉ</v>
      </c>
      <c r="E6" s="12"/>
      <c r="F6" s="32"/>
      <c r="G6" s="32"/>
      <c r="H6" s="32"/>
      <c r="I6" s="32"/>
      <c r="J6" s="17">
        <f aca="true" t="shared" si="1" ref="J6:J38">(E6*2)+(F6*1)+(G6*2)+(H6*4)+(I6*5)</f>
        <v>0</v>
      </c>
      <c r="K6" s="33"/>
      <c r="L6" s="32"/>
      <c r="M6" s="32"/>
      <c r="N6" s="17">
        <f aca="true" t="shared" si="2" ref="N6:N38">J6+(K6*-1)+(L6*-5)+(M6*-10)</f>
        <v>0</v>
      </c>
    </row>
    <row r="7" spans="1:14" ht="15">
      <c r="A7" s="3"/>
      <c r="B7" s="3"/>
      <c r="C7" s="29"/>
      <c r="D7" s="93" t="str">
        <f t="shared" si="0"/>
        <v>DISQUALIFIÉ</v>
      </c>
      <c r="E7" s="12"/>
      <c r="F7" s="32"/>
      <c r="G7" s="32"/>
      <c r="H7" s="32"/>
      <c r="I7" s="32"/>
      <c r="J7" s="17">
        <f t="shared" si="1"/>
        <v>0</v>
      </c>
      <c r="K7" s="33"/>
      <c r="L7" s="32"/>
      <c r="M7" s="32"/>
      <c r="N7" s="17">
        <f t="shared" si="2"/>
        <v>0</v>
      </c>
    </row>
    <row r="8" spans="1:17" ht="15">
      <c r="A8" s="3"/>
      <c r="B8" s="3"/>
      <c r="C8" s="29"/>
      <c r="D8" s="93" t="str">
        <f t="shared" si="0"/>
        <v>DISQUALIFIÉ</v>
      </c>
      <c r="E8" s="12"/>
      <c r="F8" s="32"/>
      <c r="G8" s="32"/>
      <c r="H8" s="32"/>
      <c r="I8" s="32"/>
      <c r="J8" s="17">
        <f t="shared" si="1"/>
        <v>0</v>
      </c>
      <c r="K8" s="33"/>
      <c r="L8" s="32"/>
      <c r="M8" s="32"/>
      <c r="N8" s="17">
        <f t="shared" si="2"/>
        <v>0</v>
      </c>
      <c r="P8" s="94"/>
      <c r="Q8" s="94"/>
    </row>
    <row r="9" spans="1:14" ht="15">
      <c r="A9" s="3"/>
      <c r="B9" s="3"/>
      <c r="C9" s="29"/>
      <c r="D9" s="93" t="str">
        <f t="shared" si="0"/>
        <v>DISQUALIFIÉ</v>
      </c>
      <c r="E9" s="12"/>
      <c r="F9" s="32"/>
      <c r="G9" s="32"/>
      <c r="H9" s="32"/>
      <c r="I9" s="32"/>
      <c r="J9" s="17">
        <f t="shared" si="1"/>
        <v>0</v>
      </c>
      <c r="K9" s="33"/>
      <c r="L9" s="32"/>
      <c r="M9" s="32"/>
      <c r="N9" s="17">
        <f t="shared" si="2"/>
        <v>0</v>
      </c>
    </row>
    <row r="10" spans="1:14" ht="15">
      <c r="A10" s="3"/>
      <c r="B10" s="3"/>
      <c r="C10" s="29"/>
      <c r="D10" s="93" t="str">
        <f t="shared" si="0"/>
        <v>DISQUALIFIÉ</v>
      </c>
      <c r="E10" s="12"/>
      <c r="F10" s="32"/>
      <c r="G10" s="32"/>
      <c r="H10" s="32"/>
      <c r="I10" s="32"/>
      <c r="J10" s="17">
        <f t="shared" si="1"/>
        <v>0</v>
      </c>
      <c r="K10" s="33"/>
      <c r="L10" s="32"/>
      <c r="M10" s="32"/>
      <c r="N10" s="17">
        <f t="shared" si="2"/>
        <v>0</v>
      </c>
    </row>
    <row r="11" spans="1:17" ht="15">
      <c r="A11" s="3"/>
      <c r="B11" s="3"/>
      <c r="C11" s="29"/>
      <c r="D11" s="93" t="str">
        <f t="shared" si="0"/>
        <v>DISQUALIFIÉ</v>
      </c>
      <c r="E11" s="12"/>
      <c r="F11" s="32"/>
      <c r="G11" s="32"/>
      <c r="H11" s="32"/>
      <c r="I11" s="32"/>
      <c r="J11" s="17">
        <f t="shared" si="1"/>
        <v>0</v>
      </c>
      <c r="K11" s="33"/>
      <c r="L11" s="32"/>
      <c r="M11" s="32"/>
      <c r="N11" s="17">
        <f t="shared" si="2"/>
        <v>0</v>
      </c>
      <c r="P11" s="94"/>
      <c r="Q11" s="94"/>
    </row>
    <row r="12" spans="1:14" ht="15">
      <c r="A12" s="3"/>
      <c r="B12" s="3"/>
      <c r="C12" s="29"/>
      <c r="D12" s="93" t="str">
        <f t="shared" si="0"/>
        <v>DISQUALIFIÉ</v>
      </c>
      <c r="E12" s="12"/>
      <c r="F12" s="32"/>
      <c r="G12" s="32"/>
      <c r="H12" s="32"/>
      <c r="I12" s="32"/>
      <c r="J12" s="17">
        <f t="shared" si="1"/>
        <v>0</v>
      </c>
      <c r="K12" s="33"/>
      <c r="L12" s="32"/>
      <c r="M12" s="32"/>
      <c r="N12" s="17">
        <f t="shared" si="2"/>
        <v>0</v>
      </c>
    </row>
    <row r="13" spans="1:14" ht="15">
      <c r="A13" s="3"/>
      <c r="B13" s="3"/>
      <c r="C13" s="29"/>
      <c r="D13" s="93" t="str">
        <f t="shared" si="0"/>
        <v>DISQUALIFIÉ</v>
      </c>
      <c r="E13" s="12"/>
      <c r="F13" s="32"/>
      <c r="G13" s="32"/>
      <c r="H13" s="32"/>
      <c r="I13" s="32"/>
      <c r="J13" s="17">
        <f t="shared" si="1"/>
        <v>0</v>
      </c>
      <c r="K13" s="33"/>
      <c r="L13" s="32"/>
      <c r="M13" s="32"/>
      <c r="N13" s="17">
        <f t="shared" si="2"/>
        <v>0</v>
      </c>
    </row>
    <row r="14" spans="1:14" ht="15">
      <c r="A14" s="3"/>
      <c r="B14" s="3"/>
      <c r="C14" s="29"/>
      <c r="D14" s="93" t="str">
        <f t="shared" si="0"/>
        <v>DISQUALIFIÉ</v>
      </c>
      <c r="E14" s="12"/>
      <c r="F14" s="32"/>
      <c r="G14" s="32"/>
      <c r="H14" s="32"/>
      <c r="I14" s="32"/>
      <c r="J14" s="17">
        <f t="shared" si="1"/>
        <v>0</v>
      </c>
      <c r="K14" s="33"/>
      <c r="L14" s="32"/>
      <c r="M14" s="32"/>
      <c r="N14" s="17">
        <f t="shared" si="2"/>
        <v>0</v>
      </c>
    </row>
    <row r="15" spans="1:14" ht="15">
      <c r="A15" s="3"/>
      <c r="B15" s="1"/>
      <c r="C15" s="29"/>
      <c r="D15" s="93" t="str">
        <f t="shared" si="0"/>
        <v>DISQUALIFIÉ</v>
      </c>
      <c r="E15" s="12"/>
      <c r="F15" s="32"/>
      <c r="G15" s="32"/>
      <c r="H15" s="32"/>
      <c r="I15" s="32"/>
      <c r="J15" s="17">
        <f t="shared" si="1"/>
        <v>0</v>
      </c>
      <c r="K15" s="33"/>
      <c r="L15" s="32"/>
      <c r="M15" s="32"/>
      <c r="N15" s="17">
        <f t="shared" si="2"/>
        <v>0</v>
      </c>
    </row>
    <row r="16" spans="1:14" ht="15">
      <c r="A16" s="3"/>
      <c r="B16" s="1"/>
      <c r="C16" s="29"/>
      <c r="D16" s="93" t="str">
        <f t="shared" si="0"/>
        <v>DISQUALIFIÉ</v>
      </c>
      <c r="E16" s="12"/>
      <c r="F16" s="32"/>
      <c r="G16" s="32"/>
      <c r="H16" s="32"/>
      <c r="I16" s="32"/>
      <c r="J16" s="17">
        <f t="shared" si="1"/>
        <v>0</v>
      </c>
      <c r="K16" s="33"/>
      <c r="L16" s="32"/>
      <c r="M16" s="32"/>
      <c r="N16" s="17">
        <f t="shared" si="2"/>
        <v>0</v>
      </c>
    </row>
    <row r="17" spans="1:14" ht="15">
      <c r="A17" s="3"/>
      <c r="B17" s="1"/>
      <c r="C17" s="29"/>
      <c r="D17" s="93" t="str">
        <f t="shared" si="0"/>
        <v>DISQUALIFIÉ</v>
      </c>
      <c r="E17" s="12"/>
      <c r="F17" s="32"/>
      <c r="G17" s="32"/>
      <c r="H17" s="32"/>
      <c r="I17" s="32"/>
      <c r="J17" s="17">
        <f t="shared" si="1"/>
        <v>0</v>
      </c>
      <c r="K17" s="33"/>
      <c r="L17" s="32"/>
      <c r="M17" s="32"/>
      <c r="N17" s="17">
        <f t="shared" si="2"/>
        <v>0</v>
      </c>
    </row>
    <row r="18" spans="1:14" ht="15">
      <c r="A18" s="3"/>
      <c r="B18" s="1"/>
      <c r="C18" s="29"/>
      <c r="D18" s="93" t="str">
        <f t="shared" si="0"/>
        <v>DISQUALIFIÉ</v>
      </c>
      <c r="E18" s="12"/>
      <c r="F18" s="32"/>
      <c r="G18" s="32"/>
      <c r="H18" s="32"/>
      <c r="I18" s="32"/>
      <c r="J18" s="17">
        <f t="shared" si="1"/>
        <v>0</v>
      </c>
      <c r="K18" s="33"/>
      <c r="L18" s="32"/>
      <c r="M18" s="32"/>
      <c r="N18" s="17">
        <f t="shared" si="2"/>
        <v>0</v>
      </c>
    </row>
    <row r="19" spans="1:14" ht="15">
      <c r="A19" s="3"/>
      <c r="B19" s="1"/>
      <c r="C19" s="29"/>
      <c r="D19" s="93" t="str">
        <f t="shared" si="0"/>
        <v>DISQUALIFIÉ</v>
      </c>
      <c r="E19" s="12"/>
      <c r="F19" s="32"/>
      <c r="G19" s="32"/>
      <c r="H19" s="32"/>
      <c r="I19" s="32"/>
      <c r="J19" s="17">
        <f t="shared" si="1"/>
        <v>0</v>
      </c>
      <c r="K19" s="33"/>
      <c r="L19" s="32"/>
      <c r="M19" s="32"/>
      <c r="N19" s="17">
        <f t="shared" si="2"/>
        <v>0</v>
      </c>
    </row>
    <row r="20" spans="1:14" ht="15">
      <c r="A20" s="3"/>
      <c r="B20" s="1"/>
      <c r="C20" s="29"/>
      <c r="D20" s="93" t="str">
        <f t="shared" si="0"/>
        <v>DISQUALIFIÉ</v>
      </c>
      <c r="E20" s="12"/>
      <c r="F20" s="32"/>
      <c r="G20" s="32"/>
      <c r="H20" s="32"/>
      <c r="I20" s="32"/>
      <c r="J20" s="17">
        <f t="shared" si="1"/>
        <v>0</v>
      </c>
      <c r="K20" s="33"/>
      <c r="L20" s="32"/>
      <c r="M20" s="32"/>
      <c r="N20" s="17">
        <f t="shared" si="2"/>
        <v>0</v>
      </c>
    </row>
    <row r="21" spans="1:14" ht="15">
      <c r="A21" s="3"/>
      <c r="B21" s="1"/>
      <c r="C21" s="29"/>
      <c r="D21" s="93" t="str">
        <f t="shared" si="0"/>
        <v>DISQUALIFIÉ</v>
      </c>
      <c r="E21" s="12"/>
      <c r="F21" s="32"/>
      <c r="G21" s="32"/>
      <c r="H21" s="32"/>
      <c r="I21" s="32"/>
      <c r="J21" s="17">
        <f t="shared" si="1"/>
        <v>0</v>
      </c>
      <c r="K21" s="33"/>
      <c r="L21" s="32"/>
      <c r="M21" s="32"/>
      <c r="N21" s="17">
        <f t="shared" si="2"/>
        <v>0</v>
      </c>
    </row>
    <row r="22" spans="1:14" ht="15">
      <c r="A22" s="3"/>
      <c r="B22" s="1"/>
      <c r="C22" s="29"/>
      <c r="D22" s="93" t="str">
        <f t="shared" si="0"/>
        <v>DISQUALIFIÉ</v>
      </c>
      <c r="E22" s="12"/>
      <c r="F22" s="32"/>
      <c r="G22" s="32"/>
      <c r="H22" s="32"/>
      <c r="I22" s="32"/>
      <c r="J22" s="17">
        <f t="shared" si="1"/>
        <v>0</v>
      </c>
      <c r="K22" s="33"/>
      <c r="L22" s="32"/>
      <c r="M22" s="32"/>
      <c r="N22" s="17">
        <f t="shared" si="2"/>
        <v>0</v>
      </c>
    </row>
    <row r="23" spans="1:14" ht="15">
      <c r="A23" s="3"/>
      <c r="B23" s="1"/>
      <c r="C23" s="29"/>
      <c r="D23" s="93" t="str">
        <f t="shared" si="0"/>
        <v>DISQUALIFIÉ</v>
      </c>
      <c r="E23" s="12"/>
      <c r="F23" s="32"/>
      <c r="G23" s="32"/>
      <c r="H23" s="32"/>
      <c r="I23" s="32"/>
      <c r="J23" s="17">
        <f t="shared" si="1"/>
        <v>0</v>
      </c>
      <c r="K23" s="33"/>
      <c r="L23" s="32"/>
      <c r="M23" s="32"/>
      <c r="N23" s="17">
        <f t="shared" si="2"/>
        <v>0</v>
      </c>
    </row>
    <row r="24" spans="1:14" ht="15">
      <c r="A24" s="3"/>
      <c r="B24" s="1"/>
      <c r="C24" s="29"/>
      <c r="D24" s="93" t="str">
        <f t="shared" si="0"/>
        <v>DISQUALIFIÉ</v>
      </c>
      <c r="E24" s="12"/>
      <c r="F24" s="32"/>
      <c r="G24" s="32"/>
      <c r="H24" s="32"/>
      <c r="I24" s="32"/>
      <c r="J24" s="17">
        <f t="shared" si="1"/>
        <v>0</v>
      </c>
      <c r="K24" s="33"/>
      <c r="L24" s="32"/>
      <c r="M24" s="32"/>
      <c r="N24" s="17">
        <f t="shared" si="2"/>
        <v>0</v>
      </c>
    </row>
    <row r="25" spans="1:14" ht="15">
      <c r="A25" s="3"/>
      <c r="B25" s="1"/>
      <c r="C25" s="29"/>
      <c r="D25" s="93" t="str">
        <f t="shared" si="0"/>
        <v>DISQUALIFIÉ</v>
      </c>
      <c r="E25" s="12"/>
      <c r="F25" s="32"/>
      <c r="G25" s="32"/>
      <c r="H25" s="32"/>
      <c r="I25" s="32"/>
      <c r="J25" s="17">
        <f t="shared" si="1"/>
        <v>0</v>
      </c>
      <c r="K25" s="33"/>
      <c r="L25" s="32"/>
      <c r="M25" s="32"/>
      <c r="N25" s="17">
        <f t="shared" si="2"/>
        <v>0</v>
      </c>
    </row>
    <row r="26" spans="1:14" ht="15">
      <c r="A26" s="3"/>
      <c r="B26" s="1"/>
      <c r="C26" s="29"/>
      <c r="D26" s="93" t="str">
        <f t="shared" si="0"/>
        <v>DISQUALIFIÉ</v>
      </c>
      <c r="E26" s="12"/>
      <c r="F26" s="32"/>
      <c r="G26" s="32"/>
      <c r="H26" s="32"/>
      <c r="I26" s="32"/>
      <c r="J26" s="17">
        <f t="shared" si="1"/>
        <v>0</v>
      </c>
      <c r="K26" s="33"/>
      <c r="L26" s="32"/>
      <c r="M26" s="32"/>
      <c r="N26" s="17">
        <f t="shared" si="2"/>
        <v>0</v>
      </c>
    </row>
    <row r="27" spans="1:14" ht="15">
      <c r="A27" s="3"/>
      <c r="B27" s="1"/>
      <c r="C27" s="29"/>
      <c r="D27" s="93" t="str">
        <f t="shared" si="0"/>
        <v>DISQUALIFIÉ</v>
      </c>
      <c r="E27" s="12"/>
      <c r="F27" s="32"/>
      <c r="G27" s="32"/>
      <c r="H27" s="32"/>
      <c r="I27" s="32"/>
      <c r="J27" s="17">
        <f t="shared" si="1"/>
        <v>0</v>
      </c>
      <c r="K27" s="33"/>
      <c r="L27" s="32"/>
      <c r="M27" s="32"/>
      <c r="N27" s="17">
        <f t="shared" si="2"/>
        <v>0</v>
      </c>
    </row>
    <row r="28" spans="1:14" ht="15">
      <c r="A28" s="3"/>
      <c r="B28" s="1"/>
      <c r="C28" s="29"/>
      <c r="D28" s="93" t="str">
        <f t="shared" si="0"/>
        <v>DISQUALIFIÉ</v>
      </c>
      <c r="E28" s="12"/>
      <c r="F28" s="32"/>
      <c r="G28" s="32"/>
      <c r="H28" s="32"/>
      <c r="I28" s="32"/>
      <c r="J28" s="17">
        <f t="shared" si="1"/>
        <v>0</v>
      </c>
      <c r="K28" s="33"/>
      <c r="L28" s="32"/>
      <c r="M28" s="32"/>
      <c r="N28" s="17">
        <f t="shared" si="2"/>
        <v>0</v>
      </c>
    </row>
    <row r="29" spans="1:14" ht="15">
      <c r="A29" s="3"/>
      <c r="B29" s="1"/>
      <c r="C29" s="29"/>
      <c r="D29" s="93" t="str">
        <f t="shared" si="0"/>
        <v>DISQUALIFIÉ</v>
      </c>
      <c r="E29" s="12"/>
      <c r="F29" s="32"/>
      <c r="G29" s="32"/>
      <c r="H29" s="32"/>
      <c r="I29" s="32"/>
      <c r="J29" s="17">
        <f t="shared" si="1"/>
        <v>0</v>
      </c>
      <c r="K29" s="33"/>
      <c r="L29" s="32"/>
      <c r="M29" s="32"/>
      <c r="N29" s="17">
        <f t="shared" si="2"/>
        <v>0</v>
      </c>
    </row>
    <row r="30" spans="1:14" ht="15">
      <c r="A30" s="3"/>
      <c r="B30" s="1"/>
      <c r="C30" s="29"/>
      <c r="D30" s="93" t="str">
        <f t="shared" si="0"/>
        <v>DISQUALIFIÉ</v>
      </c>
      <c r="E30" s="12"/>
      <c r="F30" s="32"/>
      <c r="G30" s="32"/>
      <c r="H30" s="32"/>
      <c r="I30" s="32"/>
      <c r="J30" s="17">
        <f t="shared" si="1"/>
        <v>0</v>
      </c>
      <c r="K30" s="33"/>
      <c r="L30" s="32"/>
      <c r="M30" s="32"/>
      <c r="N30" s="17">
        <f t="shared" si="2"/>
        <v>0</v>
      </c>
    </row>
    <row r="31" spans="1:14" ht="15">
      <c r="A31" s="3"/>
      <c r="B31" s="1"/>
      <c r="C31" s="29"/>
      <c r="D31" s="93" t="str">
        <f t="shared" si="0"/>
        <v>DISQUALIFIÉ</v>
      </c>
      <c r="E31" s="12"/>
      <c r="F31" s="32"/>
      <c r="G31" s="32"/>
      <c r="H31" s="32"/>
      <c r="I31" s="32"/>
      <c r="J31" s="17">
        <f t="shared" si="1"/>
        <v>0</v>
      </c>
      <c r="K31" s="33"/>
      <c r="L31" s="32"/>
      <c r="M31" s="32"/>
      <c r="N31" s="17">
        <f t="shared" si="2"/>
        <v>0</v>
      </c>
    </row>
    <row r="32" spans="1:14" ht="15">
      <c r="A32" s="3"/>
      <c r="B32" s="1"/>
      <c r="C32" s="29"/>
      <c r="D32" s="93" t="str">
        <f t="shared" si="0"/>
        <v>DISQUALIFIÉ</v>
      </c>
      <c r="E32" s="12"/>
      <c r="F32" s="32"/>
      <c r="G32" s="32"/>
      <c r="H32" s="32"/>
      <c r="I32" s="32"/>
      <c r="J32" s="17">
        <f t="shared" si="1"/>
        <v>0</v>
      </c>
      <c r="K32" s="33"/>
      <c r="L32" s="32"/>
      <c r="M32" s="32"/>
      <c r="N32" s="17">
        <f t="shared" si="2"/>
        <v>0</v>
      </c>
    </row>
    <row r="33" spans="1:14" ht="15">
      <c r="A33" s="3"/>
      <c r="B33" s="1"/>
      <c r="C33" s="29"/>
      <c r="D33" s="93" t="str">
        <f t="shared" si="0"/>
        <v>DISQUALIFIÉ</v>
      </c>
      <c r="E33" s="12"/>
      <c r="F33" s="32"/>
      <c r="G33" s="32"/>
      <c r="H33" s="32"/>
      <c r="I33" s="32"/>
      <c r="J33" s="17">
        <f t="shared" si="1"/>
        <v>0</v>
      </c>
      <c r="K33" s="33"/>
      <c r="L33" s="32"/>
      <c r="M33" s="32"/>
      <c r="N33" s="17">
        <f t="shared" si="2"/>
        <v>0</v>
      </c>
    </row>
    <row r="34" spans="1:14" ht="15">
      <c r="A34" s="3"/>
      <c r="B34" s="1"/>
      <c r="C34" s="29"/>
      <c r="D34" s="93" t="str">
        <f t="shared" si="0"/>
        <v>DISQUALIFIÉ</v>
      </c>
      <c r="E34" s="12"/>
      <c r="F34" s="32"/>
      <c r="G34" s="32"/>
      <c r="H34" s="32"/>
      <c r="I34" s="32"/>
      <c r="J34" s="17">
        <f t="shared" si="1"/>
        <v>0</v>
      </c>
      <c r="K34" s="33"/>
      <c r="L34" s="32"/>
      <c r="M34" s="32"/>
      <c r="N34" s="17">
        <f t="shared" si="2"/>
        <v>0</v>
      </c>
    </row>
    <row r="35" spans="1:14" ht="15">
      <c r="A35" s="3"/>
      <c r="B35" s="1"/>
      <c r="C35" s="29"/>
      <c r="D35" s="93" t="str">
        <f t="shared" si="0"/>
        <v>DISQUALIFIÉ</v>
      </c>
      <c r="E35" s="12"/>
      <c r="F35" s="32"/>
      <c r="G35" s="32"/>
      <c r="H35" s="32"/>
      <c r="I35" s="32"/>
      <c r="J35" s="17">
        <f t="shared" si="1"/>
        <v>0</v>
      </c>
      <c r="K35" s="33"/>
      <c r="L35" s="32"/>
      <c r="M35" s="32"/>
      <c r="N35" s="17">
        <f t="shared" si="2"/>
        <v>0</v>
      </c>
    </row>
    <row r="36" spans="1:14" ht="15">
      <c r="A36" s="3"/>
      <c r="B36" s="1"/>
      <c r="C36" s="29"/>
      <c r="D36" s="93" t="str">
        <f t="shared" si="0"/>
        <v>DISQUALIFIÉ</v>
      </c>
      <c r="E36" s="12"/>
      <c r="F36" s="32"/>
      <c r="G36" s="32"/>
      <c r="H36" s="32"/>
      <c r="I36" s="32"/>
      <c r="J36" s="17">
        <f t="shared" si="1"/>
        <v>0</v>
      </c>
      <c r="K36" s="33"/>
      <c r="L36" s="32"/>
      <c r="M36" s="32"/>
      <c r="N36" s="17">
        <f t="shared" si="2"/>
        <v>0</v>
      </c>
    </row>
    <row r="37" spans="1:14" ht="15">
      <c r="A37" s="3"/>
      <c r="B37" s="1"/>
      <c r="C37" s="29"/>
      <c r="D37" s="93" t="str">
        <f t="shared" si="0"/>
        <v>DISQUALIFIÉ</v>
      </c>
      <c r="E37" s="12"/>
      <c r="F37" s="32"/>
      <c r="G37" s="32"/>
      <c r="H37" s="32"/>
      <c r="I37" s="32"/>
      <c r="J37" s="17">
        <f t="shared" si="1"/>
        <v>0</v>
      </c>
      <c r="K37" s="33"/>
      <c r="L37" s="32"/>
      <c r="M37" s="32"/>
      <c r="N37" s="17">
        <f t="shared" si="2"/>
        <v>0</v>
      </c>
    </row>
    <row r="38" spans="1:14" ht="15">
      <c r="A38" s="3"/>
      <c r="B38" s="1"/>
      <c r="C38" s="29"/>
      <c r="D38" s="93" t="str">
        <f t="shared" si="0"/>
        <v>DISQUALIFIÉ</v>
      </c>
      <c r="E38" s="12"/>
      <c r="F38" s="32"/>
      <c r="G38" s="32"/>
      <c r="H38" s="32"/>
      <c r="I38" s="32"/>
      <c r="J38" s="17">
        <f t="shared" si="1"/>
        <v>0</v>
      </c>
      <c r="K38" s="33"/>
      <c r="L38" s="32"/>
      <c r="M38" s="32"/>
      <c r="N38" s="17">
        <f t="shared" si="2"/>
        <v>0</v>
      </c>
    </row>
  </sheetData>
  <sheetProtection password="C7A7" sheet="1"/>
  <conditionalFormatting sqref="N5:N38">
    <cfRule type="top10" priority="22" dxfId="0" stopIfTrue="1" rank="3"/>
    <cfRule type="top10" priority="23" dxfId="0" stopIfTrue="1" rank="3"/>
    <cfRule type="top10" priority="24" dxfId="6" stopIfTrue="1" rank="3"/>
  </conditionalFormatting>
  <conditionalFormatting sqref="C5:C38">
    <cfRule type="containsBlanks" priority="2" dxfId="6" stopIfTrue="1">
      <formula>LEN(TRIM(C5))=0</formula>
    </cfRule>
    <cfRule type="cellIs" priority="3" dxfId="0" operator="between" stopIfTrue="1">
      <formula>0.8</formula>
      <formula>1</formula>
    </cfRule>
    <cfRule type="cellIs" priority="4" dxfId="1" operator="between" stopIfTrue="1">
      <formula>0</formula>
      <formula>79</formula>
    </cfRule>
  </conditionalFormatting>
  <conditionalFormatting sqref="E5">
    <cfRule type="expression" priority="1" dxfId="1" stopIfTrue="1">
      <formula>$E$5</formula>
    </cfRule>
  </conditionalFormatting>
  <dataValidations count="1">
    <dataValidation type="list" allowBlank="1" showInputMessage="1" showErrorMessage="1" promptTitle="GRADE" prompt="Sélectionner le grade qui corespond au cadet" sqref="A5:A38">
      <formula1>grade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I1" sqref="I1"/>
      <selection pane="bottomLeft" activeCell="A24" sqref="A24"/>
      <selection pane="bottomRight" activeCell="B31" sqref="B31"/>
    </sheetView>
  </sheetViews>
  <sheetFormatPr defaultColWidth="11.421875" defaultRowHeight="15"/>
  <cols>
    <col min="1" max="1" width="7.421875" style="85" customWidth="1"/>
    <col min="2" max="2" width="26.140625" style="85" customWidth="1"/>
    <col min="3" max="3" width="8.8515625" style="85" customWidth="1"/>
    <col min="4" max="4" width="11.57421875" style="85" customWidth="1"/>
    <col min="5" max="5" width="23.28125" style="85" bestFit="1" customWidth="1"/>
    <col min="6" max="6" width="23.28125" style="85" hidden="1" customWidth="1"/>
    <col min="7" max="7" width="7.7109375" style="85" customWidth="1"/>
    <col min="8" max="8" width="9.57421875" style="85" customWidth="1"/>
    <col min="9" max="9" width="10.8515625" style="85" customWidth="1"/>
    <col min="10" max="10" width="7.421875" style="85" customWidth="1"/>
    <col min="11" max="11" width="8.57421875" style="85" customWidth="1"/>
    <col min="12" max="16384" width="11.421875" style="85" customWidth="1"/>
  </cols>
  <sheetData>
    <row r="1" ht="15">
      <c r="A1" s="119" t="s">
        <v>32</v>
      </c>
    </row>
    <row r="3" spans="1:12" ht="60" customHeight="1">
      <c r="A3" s="83" t="s">
        <v>1</v>
      </c>
      <c r="B3" s="83" t="s">
        <v>2</v>
      </c>
      <c r="C3" s="84" t="s">
        <v>33</v>
      </c>
      <c r="D3" s="146" t="s">
        <v>95</v>
      </c>
      <c r="E3" s="146" t="s">
        <v>203</v>
      </c>
      <c r="F3" s="84"/>
      <c r="G3" s="84" t="s">
        <v>26</v>
      </c>
      <c r="H3" s="83" t="s">
        <v>3</v>
      </c>
      <c r="I3" s="84" t="s">
        <v>29</v>
      </c>
      <c r="J3" s="84" t="s">
        <v>27</v>
      </c>
      <c r="K3" s="84" t="s">
        <v>28</v>
      </c>
      <c r="L3" s="83" t="s">
        <v>4</v>
      </c>
    </row>
    <row r="4" spans="1:12" ht="36" customHeight="1">
      <c r="A4" s="87"/>
      <c r="B4" s="87"/>
      <c r="C4" s="91" t="s">
        <v>65</v>
      </c>
      <c r="D4" s="148"/>
      <c r="E4" s="148"/>
      <c r="F4" s="90"/>
      <c r="G4" s="92" t="s">
        <v>71</v>
      </c>
      <c r="H4" s="87"/>
      <c r="I4" s="91" t="s">
        <v>73</v>
      </c>
      <c r="J4" s="92" t="s">
        <v>69</v>
      </c>
      <c r="K4" s="92" t="s">
        <v>70</v>
      </c>
      <c r="L4" s="87"/>
    </row>
    <row r="5" spans="1:12" ht="15">
      <c r="A5" s="12"/>
      <c r="B5" s="13"/>
      <c r="C5" s="32"/>
      <c r="D5" s="32"/>
      <c r="E5" s="35"/>
      <c r="F5" s="120">
        <f>IF(E5=LISTE!$H$1,0,IF(E5=LISTE!$H$2,1,IF(E5=LISTE!$H$3,3,IF(E5=LISTE!$H$4,5,IF(E5=LISTE!$H$5,7,IF(E5=LISTE!$H$6,9,IF(E5=LISTE!$H$7,11,0)))))))</f>
        <v>0</v>
      </c>
      <c r="G5" s="32"/>
      <c r="H5" s="17">
        <f>(C5*2)+D5+F5+(G5*5)</f>
        <v>0</v>
      </c>
      <c r="I5" s="33"/>
      <c r="J5" s="32"/>
      <c r="K5" s="32"/>
      <c r="L5" s="17">
        <f>H5+(I5*-1)+(J5*-5)+(K5*-10)</f>
        <v>0</v>
      </c>
    </row>
    <row r="6" spans="1:12" ht="15">
      <c r="A6" s="3"/>
      <c r="B6" s="6"/>
      <c r="C6" s="34"/>
      <c r="D6" s="34"/>
      <c r="E6" s="35"/>
      <c r="F6" s="120">
        <f>IF(E6=LISTE!$H$1,0,IF(E6=LISTE!$H$2,1,IF(E6=LISTE!$H$3,3,IF(E6=LISTE!$H$4,5,IF(E6=LISTE!$H$5,7,IF(E6=LISTE!$H$6,9,IF(E6=LISTE!$H$7,11,0)))))))</f>
        <v>0</v>
      </c>
      <c r="G6" s="34"/>
      <c r="H6" s="17">
        <f aca="true" t="shared" si="0" ref="H6:H14">(C6*2)+D6+F6+(G6*5)</f>
        <v>0</v>
      </c>
      <c r="I6" s="33"/>
      <c r="J6" s="32"/>
      <c r="K6" s="32"/>
      <c r="L6" s="17">
        <f aca="true" t="shared" si="1" ref="L6:L14">H6+(I6*-1)+(J6*-5)+(K6*-10)</f>
        <v>0</v>
      </c>
    </row>
    <row r="7" spans="1:12" ht="15">
      <c r="A7" s="3"/>
      <c r="B7" s="6"/>
      <c r="C7" s="34"/>
      <c r="D7" s="34"/>
      <c r="E7" s="35"/>
      <c r="F7" s="120">
        <f>IF(E7=LISTE!$H$1,0,IF(E7=LISTE!$H$2,1,IF(E7=LISTE!$H$3,3,IF(E7=LISTE!$H$4,5,IF(E7=LISTE!$H$5,7,IF(E7=LISTE!$H$6,9,IF(E7=LISTE!$H$7,11,0)))))))</f>
        <v>0</v>
      </c>
      <c r="G7" s="34"/>
      <c r="H7" s="17">
        <f t="shared" si="0"/>
        <v>0</v>
      </c>
      <c r="I7" s="33"/>
      <c r="J7" s="32"/>
      <c r="K7" s="32"/>
      <c r="L7" s="17">
        <f t="shared" si="1"/>
        <v>0</v>
      </c>
    </row>
    <row r="8" spans="1:12" ht="15">
      <c r="A8" s="3"/>
      <c r="B8" s="6"/>
      <c r="C8" s="34"/>
      <c r="D8" s="34"/>
      <c r="E8" s="35"/>
      <c r="F8" s="120">
        <f>IF(E8=LISTE!$H$1,0,IF(E8=LISTE!$H$2,1,IF(E8=LISTE!$H$3,3,IF(E8=LISTE!$H$4,5,IF(E8=LISTE!$H$5,7,IF(E8=LISTE!$H$6,9,IF(E8=LISTE!$H$7,11,0)))))))</f>
        <v>0</v>
      </c>
      <c r="G8" s="34"/>
      <c r="H8" s="17">
        <f t="shared" si="0"/>
        <v>0</v>
      </c>
      <c r="I8" s="33"/>
      <c r="J8" s="32"/>
      <c r="K8" s="32"/>
      <c r="L8" s="17">
        <f t="shared" si="1"/>
        <v>0</v>
      </c>
    </row>
    <row r="9" spans="1:12" ht="15">
      <c r="A9" s="3"/>
      <c r="B9" s="6"/>
      <c r="C9" s="34"/>
      <c r="D9" s="34"/>
      <c r="E9" s="35"/>
      <c r="F9" s="120">
        <f>IF(E9=LISTE!$H$1,0,IF(E9=LISTE!$H$2,1,IF(E9=LISTE!$H$3,3,IF(E9=LISTE!$H$4,5,IF(E9=LISTE!$H$5,7,IF(E9=LISTE!$H$6,9,IF(E9=LISTE!$H$7,11,0)))))))</f>
        <v>0</v>
      </c>
      <c r="G9" s="34"/>
      <c r="H9" s="17">
        <f t="shared" si="0"/>
        <v>0</v>
      </c>
      <c r="I9" s="33"/>
      <c r="J9" s="32"/>
      <c r="K9" s="32"/>
      <c r="L9" s="17">
        <f t="shared" si="1"/>
        <v>0</v>
      </c>
    </row>
    <row r="10" spans="1:12" ht="15">
      <c r="A10" s="3"/>
      <c r="B10" s="6"/>
      <c r="C10" s="34"/>
      <c r="D10" s="34"/>
      <c r="E10" s="35"/>
      <c r="F10" s="120">
        <f>IF(E10=LISTE!$H$1,0,IF(E10=LISTE!$H$2,1,IF(E10=LISTE!$H$3,3,IF(E10=LISTE!$H$4,5,IF(E10=LISTE!$H$5,7,IF(E10=LISTE!$H$6,9,IF(E10=LISTE!$H$7,11,0)))))))</f>
        <v>0</v>
      </c>
      <c r="G10" s="34"/>
      <c r="H10" s="17">
        <f t="shared" si="0"/>
        <v>0</v>
      </c>
      <c r="I10" s="33"/>
      <c r="J10" s="32"/>
      <c r="K10" s="32"/>
      <c r="L10" s="17">
        <f t="shared" si="1"/>
        <v>0</v>
      </c>
    </row>
    <row r="11" spans="1:12" ht="15">
      <c r="A11" s="3"/>
      <c r="B11" s="6"/>
      <c r="C11" s="34"/>
      <c r="D11" s="34"/>
      <c r="E11" s="35"/>
      <c r="F11" s="120">
        <f>IF(E11=LISTE!$H$1,0,IF(E11=LISTE!$H$2,1,IF(E11=LISTE!$H$3,3,IF(E11=LISTE!$H$4,5,IF(E11=LISTE!$H$5,7,IF(E11=LISTE!$H$6,9,IF(E11=LISTE!$H$7,11,0)))))))</f>
        <v>0</v>
      </c>
      <c r="G11" s="34"/>
      <c r="H11" s="17">
        <f t="shared" si="0"/>
        <v>0</v>
      </c>
      <c r="I11" s="33"/>
      <c r="J11" s="32"/>
      <c r="K11" s="32"/>
      <c r="L11" s="17">
        <f t="shared" si="1"/>
        <v>0</v>
      </c>
    </row>
    <row r="12" spans="1:12" ht="15">
      <c r="A12" s="3"/>
      <c r="B12" s="6"/>
      <c r="C12" s="34"/>
      <c r="D12" s="34"/>
      <c r="E12" s="35"/>
      <c r="F12" s="120">
        <f>IF(E12=LISTE!$H$1,0,IF(E12=LISTE!$H$2,1,IF(E12=LISTE!$H$3,3,IF(E12=LISTE!$H$4,5,IF(E12=LISTE!$H$5,7,IF(E12=LISTE!$H$6,9,IF(E12=LISTE!$H$7,11,0)))))))</f>
        <v>0</v>
      </c>
      <c r="G12" s="34"/>
      <c r="H12" s="17">
        <f t="shared" si="0"/>
        <v>0</v>
      </c>
      <c r="I12" s="33"/>
      <c r="J12" s="32"/>
      <c r="K12" s="32"/>
      <c r="L12" s="17">
        <f t="shared" si="1"/>
        <v>0</v>
      </c>
    </row>
    <row r="13" spans="1:12" ht="15">
      <c r="A13" s="3"/>
      <c r="B13" s="6"/>
      <c r="C13" s="34"/>
      <c r="D13" s="34"/>
      <c r="E13" s="35"/>
      <c r="F13" s="120">
        <f>IF(E13=LISTE!$H$1,0,IF(E13=LISTE!$H$2,1,IF(E13=LISTE!$H$3,3,IF(E13=LISTE!$H$4,5,IF(E13=LISTE!$H$5,7,IF(E13=LISTE!$H$6,9,IF(E13=LISTE!$H$7,11,0)))))))</f>
        <v>0</v>
      </c>
      <c r="G13" s="34"/>
      <c r="H13" s="17">
        <f t="shared" si="0"/>
        <v>0</v>
      </c>
      <c r="I13" s="33"/>
      <c r="J13" s="32"/>
      <c r="K13" s="32"/>
      <c r="L13" s="17">
        <f t="shared" si="1"/>
        <v>0</v>
      </c>
    </row>
    <row r="14" spans="1:12" ht="15">
      <c r="A14" s="3"/>
      <c r="B14" s="1"/>
      <c r="C14" s="34"/>
      <c r="D14" s="34"/>
      <c r="E14" s="35"/>
      <c r="F14" s="120">
        <f>IF(E14=LISTE!$H$1,0,IF(E14=LISTE!$H$2,1,IF(E14=LISTE!$H$3,3,IF(E14=LISTE!$H$4,5,IF(E14=LISTE!$H$5,7,IF(E14=LISTE!$H$6,9,IF(E14=LISTE!$H$7,11,0)))))))</f>
        <v>0</v>
      </c>
      <c r="G14" s="34"/>
      <c r="H14" s="17">
        <f t="shared" si="0"/>
        <v>0</v>
      </c>
      <c r="I14" s="33"/>
      <c r="J14" s="32"/>
      <c r="K14" s="32"/>
      <c r="L14" s="17">
        <f t="shared" si="1"/>
        <v>0</v>
      </c>
    </row>
    <row r="15" spans="1:12" ht="15">
      <c r="A15" s="3"/>
      <c r="B15" s="1"/>
      <c r="C15" s="34"/>
      <c r="D15" s="34"/>
      <c r="E15" s="35"/>
      <c r="F15" s="120">
        <f>IF(E15=LISTE!$H$1,0,IF(E15=LISTE!$H$2,1,IF(E15=LISTE!$H$3,3,IF(E15=LISTE!$H$4,5,IF(E15=LISTE!$H$5,7,IF(E15=LISTE!$H$6,9,IF(E15=LISTE!$H$7,11,0)))))))</f>
        <v>0</v>
      </c>
      <c r="G15" s="34"/>
      <c r="H15" s="17">
        <f aca="true" t="shared" si="2" ref="H15:H24">(C15*2)+D15+F15+(G15*5)</f>
        <v>0</v>
      </c>
      <c r="I15" s="33"/>
      <c r="J15" s="32"/>
      <c r="K15" s="32"/>
      <c r="L15" s="17">
        <f aca="true" t="shared" si="3" ref="L15:L24">H15+(I15*-1)+(J15*-5)+(K15*-10)</f>
        <v>0</v>
      </c>
    </row>
    <row r="16" spans="1:12" ht="15">
      <c r="A16" s="3"/>
      <c r="B16" s="1"/>
      <c r="C16" s="34"/>
      <c r="D16" s="34"/>
      <c r="E16" s="35"/>
      <c r="F16" s="120">
        <f>IF(E16=LISTE!$H$1,0,IF(E16=LISTE!$H$2,1,IF(E16=LISTE!$H$3,3,IF(E16=LISTE!$H$4,5,IF(E16=LISTE!$H$5,7,IF(E16=LISTE!$H$6,9,IF(E16=LISTE!$H$7,11,0)))))))</f>
        <v>0</v>
      </c>
      <c r="G16" s="34"/>
      <c r="H16" s="17">
        <f t="shared" si="2"/>
        <v>0</v>
      </c>
      <c r="I16" s="33"/>
      <c r="J16" s="32"/>
      <c r="K16" s="32"/>
      <c r="L16" s="17">
        <f t="shared" si="3"/>
        <v>0</v>
      </c>
    </row>
    <row r="17" spans="1:12" ht="15">
      <c r="A17" s="3"/>
      <c r="B17" s="1"/>
      <c r="C17" s="34"/>
      <c r="D17" s="34"/>
      <c r="E17" s="35"/>
      <c r="F17" s="120">
        <f>IF(E17=LISTE!$H$1,0,IF(E17=LISTE!$H$2,1,IF(E17=LISTE!$H$3,3,IF(E17=LISTE!$H$4,5,IF(E17=LISTE!$H$5,7,IF(E17=LISTE!$H$6,9,IF(E17=LISTE!$H$7,11,0)))))))</f>
        <v>0</v>
      </c>
      <c r="G17" s="34"/>
      <c r="H17" s="17">
        <f t="shared" si="2"/>
        <v>0</v>
      </c>
      <c r="I17" s="33"/>
      <c r="J17" s="32"/>
      <c r="K17" s="32"/>
      <c r="L17" s="17">
        <f t="shared" si="3"/>
        <v>0</v>
      </c>
    </row>
    <row r="18" spans="1:12" ht="15">
      <c r="A18" s="3"/>
      <c r="B18" s="1"/>
      <c r="C18" s="34"/>
      <c r="D18" s="34"/>
      <c r="E18" s="35"/>
      <c r="F18" s="120">
        <f>IF(E18=LISTE!$H$1,0,IF(E18=LISTE!$H$2,1,IF(E18=LISTE!$H$3,3,IF(E18=LISTE!$H$4,5,IF(E18=LISTE!$H$5,7,IF(E18=LISTE!$H$6,9,IF(E18=LISTE!$H$7,11,0)))))))</f>
        <v>0</v>
      </c>
      <c r="G18" s="34"/>
      <c r="H18" s="17">
        <f t="shared" si="2"/>
        <v>0</v>
      </c>
      <c r="I18" s="33"/>
      <c r="J18" s="32"/>
      <c r="K18" s="32"/>
      <c r="L18" s="17">
        <f t="shared" si="3"/>
        <v>0</v>
      </c>
    </row>
    <row r="19" spans="1:12" ht="15">
      <c r="A19" s="3"/>
      <c r="B19" s="1"/>
      <c r="C19" s="34"/>
      <c r="D19" s="34"/>
      <c r="E19" s="35"/>
      <c r="F19" s="120">
        <f>IF(E19=LISTE!$H$1,0,IF(E19=LISTE!$H$2,1,IF(E19=LISTE!$H$3,3,IF(E19=LISTE!$H$4,5,IF(E19=LISTE!$H$5,7,IF(E19=LISTE!$H$6,9,IF(E19=LISTE!$H$7,11,0)))))))</f>
        <v>0</v>
      </c>
      <c r="G19" s="34"/>
      <c r="H19" s="17">
        <f t="shared" si="2"/>
        <v>0</v>
      </c>
      <c r="I19" s="33"/>
      <c r="J19" s="32"/>
      <c r="K19" s="32"/>
      <c r="L19" s="17">
        <f t="shared" si="3"/>
        <v>0</v>
      </c>
    </row>
    <row r="20" spans="1:12" ht="15">
      <c r="A20" s="3"/>
      <c r="B20" s="1"/>
      <c r="C20" s="34"/>
      <c r="D20" s="34"/>
      <c r="E20" s="35"/>
      <c r="F20" s="120">
        <f>IF(E20=LISTE!$H$1,0,IF(E20=LISTE!$H$2,1,IF(E20=LISTE!$H$3,3,IF(E20=LISTE!$H$4,5,IF(E20=LISTE!$H$5,7,IF(E20=LISTE!$H$6,9,IF(E20=LISTE!$H$7,11,0)))))))</f>
        <v>0</v>
      </c>
      <c r="G20" s="34"/>
      <c r="H20" s="17">
        <f t="shared" si="2"/>
        <v>0</v>
      </c>
      <c r="I20" s="33"/>
      <c r="J20" s="32"/>
      <c r="K20" s="32"/>
      <c r="L20" s="17">
        <f t="shared" si="3"/>
        <v>0</v>
      </c>
    </row>
    <row r="21" spans="1:12" ht="15">
      <c r="A21" s="3"/>
      <c r="B21" s="1"/>
      <c r="C21" s="34"/>
      <c r="D21" s="34"/>
      <c r="E21" s="35"/>
      <c r="F21" s="120">
        <f>IF(E21=LISTE!$H$1,0,IF(E21=LISTE!$H$2,1,IF(E21=LISTE!$H$3,3,IF(E21=LISTE!$H$4,5,IF(E21=LISTE!$H$5,7,IF(E21=LISTE!$H$6,9,IF(E21=LISTE!$H$7,11,0)))))))</f>
        <v>0</v>
      </c>
      <c r="G21" s="34"/>
      <c r="H21" s="17">
        <f t="shared" si="2"/>
        <v>0</v>
      </c>
      <c r="I21" s="33"/>
      <c r="J21" s="32"/>
      <c r="K21" s="32"/>
      <c r="L21" s="17">
        <f t="shared" si="3"/>
        <v>0</v>
      </c>
    </row>
    <row r="22" spans="1:12" ht="15">
      <c r="A22" s="3"/>
      <c r="B22" s="1"/>
      <c r="C22" s="34"/>
      <c r="D22" s="34"/>
      <c r="E22" s="35"/>
      <c r="F22" s="120">
        <f>IF(E22=LISTE!$H$1,0,IF(E22=LISTE!$H$2,1,IF(E22=LISTE!$H$3,3,IF(E22=LISTE!$H$4,5,IF(E22=LISTE!$H$5,7,IF(E22=LISTE!$H$6,9,IF(E22=LISTE!$H$7,11,0)))))))</f>
        <v>0</v>
      </c>
      <c r="G22" s="34"/>
      <c r="H22" s="17">
        <f t="shared" si="2"/>
        <v>0</v>
      </c>
      <c r="I22" s="33"/>
      <c r="J22" s="32"/>
      <c r="K22" s="32"/>
      <c r="L22" s="17">
        <f t="shared" si="3"/>
        <v>0</v>
      </c>
    </row>
    <row r="23" spans="1:12" ht="15">
      <c r="A23" s="3"/>
      <c r="B23" s="1"/>
      <c r="C23" s="34"/>
      <c r="D23" s="34"/>
      <c r="E23" s="35"/>
      <c r="F23" s="120">
        <f>IF(E23=LISTE!$H$1,0,IF(E23=LISTE!$H$2,1,IF(E23=LISTE!$H$3,3,IF(E23=LISTE!$H$4,5,IF(E23=LISTE!$H$5,7,IF(E23=LISTE!$H$6,9,IF(E23=LISTE!$H$7,11,0)))))))</f>
        <v>0</v>
      </c>
      <c r="G23" s="34"/>
      <c r="H23" s="17">
        <f t="shared" si="2"/>
        <v>0</v>
      </c>
      <c r="I23" s="33"/>
      <c r="J23" s="32"/>
      <c r="K23" s="32"/>
      <c r="L23" s="17">
        <f t="shared" si="3"/>
        <v>0</v>
      </c>
    </row>
    <row r="24" spans="1:12" ht="15">
      <c r="A24" s="3"/>
      <c r="B24" s="1"/>
      <c r="C24" s="34"/>
      <c r="D24" s="34"/>
      <c r="E24" s="35"/>
      <c r="F24" s="120">
        <f>IF(E24=LISTE!$H$1,0,IF(E24=LISTE!$H$2,1,IF(E24=LISTE!$H$3,3,IF(E24=LISTE!$H$4,5,IF(E24=LISTE!$H$5,7,IF(E24=LISTE!$H$6,9,IF(E24=LISTE!$H$7,11,0)))))))</f>
        <v>0</v>
      </c>
      <c r="G24" s="34"/>
      <c r="H24" s="17">
        <f t="shared" si="2"/>
        <v>0</v>
      </c>
      <c r="I24" s="33"/>
      <c r="J24" s="32"/>
      <c r="K24" s="32"/>
      <c r="L24" s="17">
        <f t="shared" si="3"/>
        <v>0</v>
      </c>
    </row>
  </sheetData>
  <sheetProtection password="C7A7" sheet="1"/>
  <mergeCells count="2">
    <mergeCell ref="E3:E4"/>
    <mergeCell ref="D3:D4"/>
  </mergeCells>
  <conditionalFormatting sqref="L5:L24">
    <cfRule type="top10" priority="1" dxfId="0" stopIfTrue="1" rank="3"/>
  </conditionalFormatting>
  <dataValidations count="2">
    <dataValidation type="list" allowBlank="1" showInputMessage="1" showErrorMessage="1" promptTitle="GRADE" prompt="Sélectionner le grade qui corespond au cadet" sqref="A5:A24">
      <formula1>grade</formula1>
    </dataValidation>
    <dataValidation type="list" allowBlank="1" showInputMessage="1" showErrorMessage="1" sqref="E5:E24">
      <formula1>MUSIQUE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4" sqref="K34"/>
    </sheetView>
  </sheetViews>
  <sheetFormatPr defaultColWidth="11.421875" defaultRowHeight="15"/>
  <cols>
    <col min="1" max="1" width="8.57421875" style="82" customWidth="1"/>
    <col min="2" max="2" width="5.57421875" style="82" customWidth="1"/>
    <col min="3" max="3" width="20.421875" style="82" customWidth="1"/>
    <col min="4" max="4" width="8.421875" style="82" customWidth="1"/>
    <col min="5" max="5" width="14.421875" style="82" customWidth="1"/>
    <col min="6" max="6" width="16.140625" style="82" customWidth="1"/>
    <col min="7" max="7" width="14.421875" style="82" hidden="1" customWidth="1"/>
    <col min="8" max="8" width="29.421875" style="82" customWidth="1"/>
    <col min="9" max="9" width="8.140625" style="82" hidden="1" customWidth="1"/>
    <col min="10" max="10" width="6.8515625" style="82" customWidth="1"/>
    <col min="11" max="11" width="8.28125" style="82" customWidth="1"/>
    <col min="12" max="12" width="11.00390625" style="82" customWidth="1"/>
    <col min="13" max="13" width="7.140625" style="82" customWidth="1"/>
    <col min="14" max="14" width="8.28125" style="82" customWidth="1"/>
    <col min="15" max="16384" width="11.421875" style="82" customWidth="1"/>
  </cols>
  <sheetData>
    <row r="1" spans="1:2" ht="15.75">
      <c r="A1" s="81" t="s">
        <v>13</v>
      </c>
      <c r="B1" s="81"/>
    </row>
    <row r="3" spans="1:15" s="85" customFormat="1" ht="83.25" customHeight="1">
      <c r="A3" s="83" t="s">
        <v>14</v>
      </c>
      <c r="B3" s="83" t="s">
        <v>1</v>
      </c>
      <c r="C3" s="83" t="s">
        <v>2</v>
      </c>
      <c r="D3" s="84" t="s">
        <v>33</v>
      </c>
      <c r="E3" s="84" t="s">
        <v>94</v>
      </c>
      <c r="F3" s="84" t="s">
        <v>206</v>
      </c>
      <c r="G3" s="84"/>
      <c r="H3" s="84" t="s">
        <v>205</v>
      </c>
      <c r="I3" s="121"/>
      <c r="J3" s="84" t="s">
        <v>26</v>
      </c>
      <c r="K3" s="83" t="s">
        <v>3</v>
      </c>
      <c r="L3" s="84" t="s">
        <v>29</v>
      </c>
      <c r="M3" s="84" t="s">
        <v>27</v>
      </c>
      <c r="N3" s="84" t="s">
        <v>28</v>
      </c>
      <c r="O3" s="83" t="s">
        <v>4</v>
      </c>
    </row>
    <row r="4" spans="1:15" ht="13.5" customHeight="1">
      <c r="A4" s="86"/>
      <c r="B4" s="87"/>
      <c r="C4" s="87"/>
      <c r="D4" s="91" t="s">
        <v>65</v>
      </c>
      <c r="E4" s="90"/>
      <c r="F4" s="90"/>
      <c r="G4" s="90"/>
      <c r="H4" s="90"/>
      <c r="I4" s="99"/>
      <c r="J4" s="92" t="s">
        <v>71</v>
      </c>
      <c r="K4" s="87"/>
      <c r="L4" s="91" t="s">
        <v>73</v>
      </c>
      <c r="M4" s="92" t="s">
        <v>69</v>
      </c>
      <c r="N4" s="92" t="s">
        <v>70</v>
      </c>
      <c r="O4" s="87"/>
    </row>
    <row r="5" spans="1:15" ht="15">
      <c r="A5" s="152" t="s">
        <v>15</v>
      </c>
      <c r="B5" s="12" t="s">
        <v>42</v>
      </c>
      <c r="C5" s="13"/>
      <c r="D5" s="54"/>
      <c r="E5" s="42"/>
      <c r="F5" s="42"/>
      <c r="G5" s="42">
        <f>IF(F5=LISTE!$F$1,7,IF(F5=LISTE!$F$2,5,IF(F5=LISTE!$F$3,3,0)))</f>
        <v>0</v>
      </c>
      <c r="H5" s="54"/>
      <c r="I5" s="43">
        <f>IF(H5=LISTE!$J$1,0,IF(H5=LISTE!$J$2,1,IF(H5=LISTE!$J$3,3,IF(H5=LISTE!$J$4,5,IF(H5=LISTE!$J$5,7,0)))))</f>
        <v>0</v>
      </c>
      <c r="J5" s="54"/>
      <c r="K5" s="18">
        <f>(D5*2)+E5+G5+I5+(J5*5)</f>
        <v>0</v>
      </c>
      <c r="L5" s="55"/>
      <c r="M5" s="54"/>
      <c r="N5" s="54"/>
      <c r="O5" s="18">
        <f>K5+(L5*-1)+(M5*-5)+(N5*-10)</f>
        <v>0</v>
      </c>
    </row>
    <row r="6" spans="1:15" ht="15">
      <c r="A6" s="152"/>
      <c r="B6" s="12" t="s">
        <v>42</v>
      </c>
      <c r="C6" s="13"/>
      <c r="D6" s="54"/>
      <c r="E6" s="42"/>
      <c r="F6" s="42"/>
      <c r="G6" s="42">
        <f>IF(F6=LISTE!$F$1,7,IF(F6=LISTE!$F$2,5,IF(F6=LISTE!$F$3,3,0)))</f>
        <v>0</v>
      </c>
      <c r="H6" s="54"/>
      <c r="I6" s="43">
        <f>IF(H6=LISTE!$J$1,0,IF(H6=LISTE!$J$2,1,IF(H6=LISTE!$J$3,3,IF(H6=LISTE!$J$4,5,IF(H6=LISTE!$J$5,7,0)))))</f>
        <v>0</v>
      </c>
      <c r="J6" s="54"/>
      <c r="K6" s="18">
        <f aca="true" t="shared" si="0" ref="K6:K39">(D6*2)+E6+G6+I6+(J6*5)</f>
        <v>0</v>
      </c>
      <c r="L6" s="55"/>
      <c r="M6" s="54"/>
      <c r="N6" s="54"/>
      <c r="O6" s="18">
        <f aca="true" t="shared" si="1" ref="O6:O39">K6+(L6*-1)+(M6*-5)+(N6*-10)</f>
        <v>0</v>
      </c>
    </row>
    <row r="7" spans="1:15" ht="15">
      <c r="A7" s="152"/>
      <c r="B7" s="12" t="s">
        <v>42</v>
      </c>
      <c r="C7" s="13"/>
      <c r="D7" s="54"/>
      <c r="E7" s="42"/>
      <c r="F7" s="42"/>
      <c r="G7" s="42">
        <f>IF(F7=LISTE!$F$1,7,IF(F7=LISTE!$F$2,5,IF(F7=LISTE!$F$3,3,0)))</f>
        <v>0</v>
      </c>
      <c r="H7" s="54"/>
      <c r="I7" s="43">
        <f>IF(H7=LISTE!$J$1,0,IF(H7=LISTE!$J$2,1,IF(H7=LISTE!$J$3,3,IF(H7=LISTE!$J$4,5,IF(H7=LISTE!$J$5,7,0)))))</f>
        <v>0</v>
      </c>
      <c r="J7" s="54"/>
      <c r="K7" s="18">
        <f t="shared" si="0"/>
        <v>0</v>
      </c>
      <c r="L7" s="55"/>
      <c r="M7" s="54"/>
      <c r="N7" s="54"/>
      <c r="O7" s="18">
        <f t="shared" si="1"/>
        <v>0</v>
      </c>
    </row>
    <row r="8" spans="1:15" ht="15">
      <c r="A8" s="152"/>
      <c r="B8" s="12" t="s">
        <v>42</v>
      </c>
      <c r="C8" s="13"/>
      <c r="D8" s="54"/>
      <c r="E8" s="42"/>
      <c r="F8" s="42"/>
      <c r="G8" s="42">
        <f>IF(F8=LISTE!$F$1,7,IF(F8=LISTE!$F$2,5,IF(F8=LISTE!$F$3,3,0)))</f>
        <v>0</v>
      </c>
      <c r="H8" s="54"/>
      <c r="I8" s="43">
        <f>IF(H8=LISTE!$J$1,0,IF(H8=LISTE!$J$2,1,IF(H8=LISTE!$J$3,3,IF(H8=LISTE!$J$4,5,IF(H8=LISTE!$J$5,7,0)))))</f>
        <v>0</v>
      </c>
      <c r="J8" s="54"/>
      <c r="K8" s="18">
        <f t="shared" si="0"/>
        <v>0</v>
      </c>
      <c r="L8" s="55"/>
      <c r="M8" s="54"/>
      <c r="N8" s="54"/>
      <c r="O8" s="18">
        <f t="shared" si="1"/>
        <v>0</v>
      </c>
    </row>
    <row r="9" spans="1:15" ht="15">
      <c r="A9" s="152"/>
      <c r="B9" s="12" t="s">
        <v>42</v>
      </c>
      <c r="C9" s="13"/>
      <c r="D9" s="54"/>
      <c r="E9" s="42"/>
      <c r="F9" s="42"/>
      <c r="G9" s="42">
        <f>IF(F9=LISTE!$F$1,7,IF(F9=LISTE!$F$2,5,IF(F9=LISTE!$F$3,3,0)))</f>
        <v>0</v>
      </c>
      <c r="H9" s="54"/>
      <c r="I9" s="43">
        <f>IF(H9=LISTE!$J$1,0,IF(H9=LISTE!$J$2,1,IF(H9=LISTE!$J$3,3,IF(H9=LISTE!$J$4,5,IF(H9=LISTE!$J$5,7,0)))))</f>
        <v>0</v>
      </c>
      <c r="J9" s="54"/>
      <c r="K9" s="18">
        <f t="shared" si="0"/>
        <v>0</v>
      </c>
      <c r="L9" s="55"/>
      <c r="M9" s="54"/>
      <c r="N9" s="54"/>
      <c r="O9" s="18">
        <f t="shared" si="1"/>
        <v>0</v>
      </c>
    </row>
    <row r="10" spans="1:15" ht="15">
      <c r="A10" s="152"/>
      <c r="B10" s="12" t="s">
        <v>42</v>
      </c>
      <c r="C10" s="13"/>
      <c r="D10" s="54"/>
      <c r="E10" s="42"/>
      <c r="F10" s="42"/>
      <c r="G10" s="42">
        <f>IF(F10=LISTE!$F$1,7,IF(F10=LISTE!$F$2,5,IF(F10=LISTE!$F$3,3,0)))</f>
        <v>0</v>
      </c>
      <c r="H10" s="54"/>
      <c r="I10" s="43">
        <f>IF(H10=LISTE!$J$1,0,IF(H10=LISTE!$J$2,1,IF(H10=LISTE!$J$3,3,IF(H10=LISTE!$J$4,5,IF(H10=LISTE!$J$5,7,0)))))</f>
        <v>0</v>
      </c>
      <c r="J10" s="54"/>
      <c r="K10" s="18">
        <f t="shared" si="0"/>
        <v>0</v>
      </c>
      <c r="L10" s="55"/>
      <c r="M10" s="54"/>
      <c r="N10" s="54"/>
      <c r="O10" s="18">
        <f t="shared" si="1"/>
        <v>0</v>
      </c>
    </row>
    <row r="11" spans="1:15" ht="15">
      <c r="A11" s="152"/>
      <c r="B11" s="12" t="s">
        <v>42</v>
      </c>
      <c r="C11" s="13"/>
      <c r="D11" s="54"/>
      <c r="E11" s="42"/>
      <c r="F11" s="42"/>
      <c r="G11" s="42">
        <f>IF(F11=LISTE!$F$1,7,IF(F11=LISTE!$F$2,5,IF(F11=LISTE!$F$3,3,0)))</f>
        <v>0</v>
      </c>
      <c r="H11" s="54"/>
      <c r="I11" s="43">
        <f>IF(H11=LISTE!$J$1,0,IF(H11=LISTE!$J$2,1,IF(H11=LISTE!$J$3,3,IF(H11=LISTE!$J$4,5,IF(H11=LISTE!$J$5,7,0)))))</f>
        <v>0</v>
      </c>
      <c r="J11" s="54"/>
      <c r="K11" s="18">
        <f t="shared" si="0"/>
        <v>0</v>
      </c>
      <c r="L11" s="55"/>
      <c r="M11" s="54"/>
      <c r="N11" s="54"/>
      <c r="O11" s="18">
        <f t="shared" si="1"/>
        <v>0</v>
      </c>
    </row>
    <row r="12" spans="1:15" ht="15">
      <c r="A12" s="152"/>
      <c r="B12" s="12" t="s">
        <v>42</v>
      </c>
      <c r="C12" s="13"/>
      <c r="D12" s="54"/>
      <c r="E12" s="42"/>
      <c r="F12" s="42"/>
      <c r="G12" s="42">
        <f>IF(F12=LISTE!$F$1,7,IF(F12=LISTE!$F$2,5,IF(F12=LISTE!$F$3,3,0)))</f>
        <v>0</v>
      </c>
      <c r="H12" s="54"/>
      <c r="I12" s="43">
        <f>IF(H12=LISTE!$J$1,0,IF(H12=LISTE!$J$2,1,IF(H12=LISTE!$J$3,3,IF(H12=LISTE!$J$4,5,IF(H12=LISTE!$J$5,7,0)))))</f>
        <v>0</v>
      </c>
      <c r="J12" s="54"/>
      <c r="K12" s="18">
        <f t="shared" si="0"/>
        <v>0</v>
      </c>
      <c r="L12" s="55"/>
      <c r="M12" s="54"/>
      <c r="N12" s="54"/>
      <c r="O12" s="18">
        <f t="shared" si="1"/>
        <v>0</v>
      </c>
    </row>
    <row r="13" spans="1:15" ht="15">
      <c r="A13" s="152"/>
      <c r="B13" s="12" t="s">
        <v>42</v>
      </c>
      <c r="C13" s="13"/>
      <c r="D13" s="54"/>
      <c r="E13" s="42"/>
      <c r="F13" s="42"/>
      <c r="G13" s="42">
        <f>IF(F13=LISTE!$F$1,7,IF(F13=LISTE!$F$2,5,IF(F13=LISTE!$F$3,3,0)))</f>
        <v>0</v>
      </c>
      <c r="H13" s="54"/>
      <c r="I13" s="43">
        <f>IF(H13=LISTE!$J$1,0,IF(H13=LISTE!$J$2,1,IF(H13=LISTE!$J$3,3,IF(H13=LISTE!$J$4,5,IF(H13=LISTE!$J$5,7,0)))))</f>
        <v>0</v>
      </c>
      <c r="J13" s="54"/>
      <c r="K13" s="18">
        <f t="shared" si="0"/>
        <v>0</v>
      </c>
      <c r="L13" s="55"/>
      <c r="M13" s="54"/>
      <c r="N13" s="54"/>
      <c r="O13" s="18">
        <f t="shared" si="1"/>
        <v>0</v>
      </c>
    </row>
    <row r="14" spans="1:15" ht="15">
      <c r="A14" s="152"/>
      <c r="B14" s="12" t="s">
        <v>42</v>
      </c>
      <c r="C14" s="13"/>
      <c r="D14" s="54"/>
      <c r="E14" s="42"/>
      <c r="F14" s="42"/>
      <c r="G14" s="42">
        <f>IF(F14=LISTE!$F$1,7,IF(F14=LISTE!$F$2,5,IF(F14=LISTE!$F$3,3,0)))</f>
        <v>0</v>
      </c>
      <c r="H14" s="54"/>
      <c r="I14" s="43">
        <f>IF(H14=LISTE!$J$1,0,IF(H14=LISTE!$J$2,1,IF(H14=LISTE!$J$3,3,IF(H14=LISTE!$J$4,5,IF(H14=LISTE!$J$5,7,0)))))</f>
        <v>0</v>
      </c>
      <c r="J14" s="54"/>
      <c r="K14" s="18">
        <f t="shared" si="0"/>
        <v>0</v>
      </c>
      <c r="L14" s="55"/>
      <c r="M14" s="54"/>
      <c r="N14" s="54"/>
      <c r="O14" s="18">
        <f t="shared" si="1"/>
        <v>0</v>
      </c>
    </row>
    <row r="15" spans="1:15" ht="15">
      <c r="A15" s="152"/>
      <c r="B15" s="12" t="s">
        <v>42</v>
      </c>
      <c r="C15" s="13"/>
      <c r="D15" s="54"/>
      <c r="E15" s="42"/>
      <c r="F15" s="42"/>
      <c r="G15" s="42">
        <f>IF(F15=LISTE!$F$1,7,IF(F15=LISTE!$F$2,5,IF(F15=LISTE!$F$3,3,0)))</f>
        <v>0</v>
      </c>
      <c r="H15" s="54"/>
      <c r="I15" s="43">
        <f>IF(H15=LISTE!$J$1,0,IF(H15=LISTE!$J$2,1,IF(H15=LISTE!$J$3,3,IF(H15=LISTE!$J$4,5,IF(H15=LISTE!$J$5,7,0)))))</f>
        <v>0</v>
      </c>
      <c r="J15" s="54"/>
      <c r="K15" s="18">
        <f t="shared" si="0"/>
        <v>0</v>
      </c>
      <c r="L15" s="55"/>
      <c r="M15" s="54"/>
      <c r="N15" s="54"/>
      <c r="O15" s="18">
        <f t="shared" si="1"/>
        <v>0</v>
      </c>
    </row>
    <row r="16" spans="1:15" ht="15">
      <c r="A16" s="152"/>
      <c r="B16" s="12" t="s">
        <v>42</v>
      </c>
      <c r="C16" s="13"/>
      <c r="D16" s="54"/>
      <c r="E16" s="42"/>
      <c r="F16" s="42"/>
      <c r="G16" s="42">
        <f>IF(F16=LISTE!$F$1,7,IF(F16=LISTE!$F$2,5,IF(F16=LISTE!$F$3,3,0)))</f>
        <v>0</v>
      </c>
      <c r="H16" s="54"/>
      <c r="I16" s="43">
        <f>IF(H16=LISTE!$J$1,0,IF(H16=LISTE!$J$2,1,IF(H16=LISTE!$J$3,3,IF(H16=LISTE!$J$4,5,IF(H16=LISTE!$J$5,7,0)))))</f>
        <v>0</v>
      </c>
      <c r="J16" s="54"/>
      <c r="K16" s="18">
        <f t="shared" si="0"/>
        <v>0</v>
      </c>
      <c r="L16" s="55"/>
      <c r="M16" s="54"/>
      <c r="N16" s="54"/>
      <c r="O16" s="18">
        <f t="shared" si="1"/>
        <v>0</v>
      </c>
    </row>
    <row r="17" spans="1:15" ht="15">
      <c r="A17" s="152"/>
      <c r="B17" s="12" t="s">
        <v>42</v>
      </c>
      <c r="C17" s="13"/>
      <c r="D17" s="54"/>
      <c r="E17" s="42"/>
      <c r="F17" s="42"/>
      <c r="G17" s="42">
        <f>IF(F17=LISTE!$F$1,7,IF(F17=LISTE!$F$2,5,IF(F17=LISTE!$F$3,3,0)))</f>
        <v>0</v>
      </c>
      <c r="H17" s="54"/>
      <c r="I17" s="43">
        <f>IF(H17=LISTE!$J$1,0,IF(H17=LISTE!$J$2,1,IF(H17=LISTE!$J$3,3,IF(H17=LISTE!$J$4,5,IF(H17=LISTE!$J$5,7,0)))))</f>
        <v>0</v>
      </c>
      <c r="J17" s="54"/>
      <c r="K17" s="18">
        <f t="shared" si="0"/>
        <v>0</v>
      </c>
      <c r="L17" s="55"/>
      <c r="M17" s="54"/>
      <c r="N17" s="54"/>
      <c r="O17" s="18">
        <f t="shared" si="1"/>
        <v>0</v>
      </c>
    </row>
    <row r="18" spans="1:15" ht="15">
      <c r="A18" s="152"/>
      <c r="B18" s="12" t="s">
        <v>42</v>
      </c>
      <c r="C18" s="13"/>
      <c r="D18" s="54"/>
      <c r="E18" s="42"/>
      <c r="F18" s="42"/>
      <c r="G18" s="42">
        <f>IF(F18=LISTE!$F$1,7,IF(F18=LISTE!$F$2,5,IF(F18=LISTE!$F$3,3,0)))</f>
        <v>0</v>
      </c>
      <c r="H18" s="54"/>
      <c r="I18" s="43">
        <f>IF(H18=LISTE!$J$1,0,IF(H18=LISTE!$J$2,1,IF(H18=LISTE!$J$3,3,IF(H18=LISTE!$J$4,5,IF(H18=LISTE!$J$5,7,0)))))</f>
        <v>0</v>
      </c>
      <c r="J18" s="54"/>
      <c r="K18" s="18">
        <f t="shared" si="0"/>
        <v>0</v>
      </c>
      <c r="L18" s="55"/>
      <c r="M18" s="54"/>
      <c r="N18" s="54"/>
      <c r="O18" s="18">
        <f t="shared" si="1"/>
        <v>0</v>
      </c>
    </row>
    <row r="19" spans="1:15" ht="15">
      <c r="A19" s="153"/>
      <c r="B19" s="12" t="s">
        <v>42</v>
      </c>
      <c r="C19" s="13"/>
      <c r="D19" s="54"/>
      <c r="E19" s="42"/>
      <c r="F19" s="42"/>
      <c r="G19" s="42">
        <f>IF(F19=LISTE!$F$1,7,IF(F19=LISTE!$F$2,5,IF(F19=LISTE!$F$3,3,0)))</f>
        <v>0</v>
      </c>
      <c r="H19" s="54"/>
      <c r="I19" s="43">
        <f>IF(H19=LISTE!$J$1,0,IF(H19=LISTE!$J$2,1,IF(H19=LISTE!$J$3,3,IF(H19=LISTE!$J$4,5,IF(H19=LISTE!$J$5,7,0)))))</f>
        <v>0</v>
      </c>
      <c r="J19" s="54"/>
      <c r="K19" s="18">
        <f t="shared" si="0"/>
        <v>0</v>
      </c>
      <c r="L19" s="55"/>
      <c r="M19" s="54"/>
      <c r="N19" s="54"/>
      <c r="O19" s="18">
        <f t="shared" si="1"/>
        <v>0</v>
      </c>
    </row>
    <row r="20" spans="1:15" ht="15">
      <c r="A20" s="154" t="s">
        <v>16</v>
      </c>
      <c r="B20" s="12" t="s">
        <v>42</v>
      </c>
      <c r="C20" s="13"/>
      <c r="D20" s="54"/>
      <c r="E20" s="42"/>
      <c r="F20" s="42"/>
      <c r="G20" s="42">
        <f>IF(F20=LISTE!$F$1,7,IF(F20=LISTE!$F$2,5,IF(F20=LISTE!$F$3,3,0)))</f>
        <v>0</v>
      </c>
      <c r="H20" s="54"/>
      <c r="I20" s="43">
        <f>IF(H20=LISTE!$J$1,0,IF(H20=LISTE!$J$2,1,IF(H20=LISTE!$J$3,3,IF(H20=LISTE!$J$4,5,IF(H20=LISTE!$J$5,7,0)))))</f>
        <v>0</v>
      </c>
      <c r="J20" s="54"/>
      <c r="K20" s="18">
        <f t="shared" si="0"/>
        <v>0</v>
      </c>
      <c r="L20" s="55"/>
      <c r="M20" s="54"/>
      <c r="N20" s="54"/>
      <c r="O20" s="18">
        <f t="shared" si="1"/>
        <v>0</v>
      </c>
    </row>
    <row r="21" spans="1:15" ht="15">
      <c r="A21" s="152"/>
      <c r="B21" s="12" t="s">
        <v>42</v>
      </c>
      <c r="C21" s="13"/>
      <c r="D21" s="54"/>
      <c r="E21" s="42"/>
      <c r="F21" s="42"/>
      <c r="G21" s="42">
        <f>IF(F21=LISTE!$F$1,7,IF(F21=LISTE!$F$2,5,IF(F21=LISTE!$F$3,3,0)))</f>
        <v>0</v>
      </c>
      <c r="H21" s="54"/>
      <c r="I21" s="43">
        <f>IF(H21=LISTE!$J$1,0,IF(H21=LISTE!$J$2,1,IF(H21=LISTE!$J$3,3,IF(H21=LISTE!$J$4,5,IF(H21=LISTE!$J$5,7,0)))))</f>
        <v>0</v>
      </c>
      <c r="J21" s="54"/>
      <c r="K21" s="18">
        <f t="shared" si="0"/>
        <v>0</v>
      </c>
      <c r="L21" s="55"/>
      <c r="M21" s="54"/>
      <c r="N21" s="54"/>
      <c r="O21" s="18">
        <f t="shared" si="1"/>
        <v>0</v>
      </c>
    </row>
    <row r="22" spans="1:15" ht="15">
      <c r="A22" s="152"/>
      <c r="B22" s="12" t="s">
        <v>42</v>
      </c>
      <c r="C22" s="13"/>
      <c r="D22" s="54"/>
      <c r="E22" s="42"/>
      <c r="F22" s="42"/>
      <c r="G22" s="42">
        <f>IF(F22=LISTE!$F$1,7,IF(F22=LISTE!$F$2,5,IF(F22=LISTE!$F$3,3,0)))</f>
        <v>0</v>
      </c>
      <c r="H22" s="54"/>
      <c r="I22" s="43">
        <f>IF(H22=LISTE!$J$1,0,IF(H22=LISTE!$J$2,1,IF(H22=LISTE!$J$3,3,IF(H22=LISTE!$J$4,5,IF(H22=LISTE!$J$5,7,0)))))</f>
        <v>0</v>
      </c>
      <c r="J22" s="54"/>
      <c r="K22" s="18">
        <f t="shared" si="0"/>
        <v>0</v>
      </c>
      <c r="L22" s="55"/>
      <c r="M22" s="54"/>
      <c r="N22" s="54"/>
      <c r="O22" s="18">
        <f t="shared" si="1"/>
        <v>0</v>
      </c>
    </row>
    <row r="23" spans="1:15" ht="15">
      <c r="A23" s="152"/>
      <c r="B23" s="12" t="s">
        <v>42</v>
      </c>
      <c r="C23" s="13"/>
      <c r="D23" s="54"/>
      <c r="E23" s="42"/>
      <c r="F23" s="42"/>
      <c r="G23" s="42">
        <f>IF(F23=LISTE!$F$1,7,IF(F23=LISTE!$F$2,5,IF(F23=LISTE!$F$3,3,0)))</f>
        <v>0</v>
      </c>
      <c r="H23" s="54"/>
      <c r="I23" s="43">
        <f>IF(H23=LISTE!$J$1,0,IF(H23=LISTE!$J$2,1,IF(H23=LISTE!$J$3,3,IF(H23=LISTE!$J$4,5,IF(H23=LISTE!$J$5,7,0)))))</f>
        <v>0</v>
      </c>
      <c r="J23" s="54"/>
      <c r="K23" s="18">
        <f t="shared" si="0"/>
        <v>0</v>
      </c>
      <c r="L23" s="55"/>
      <c r="M23" s="54"/>
      <c r="N23" s="54"/>
      <c r="O23" s="18">
        <f t="shared" si="1"/>
        <v>0</v>
      </c>
    </row>
    <row r="24" spans="1:15" ht="15">
      <c r="A24" s="152"/>
      <c r="B24" s="12" t="s">
        <v>42</v>
      </c>
      <c r="C24" s="13"/>
      <c r="D24" s="54"/>
      <c r="E24" s="42"/>
      <c r="F24" s="42"/>
      <c r="G24" s="42">
        <f>IF(F24=LISTE!$F$1,7,IF(F24=LISTE!$F$2,5,IF(F24=LISTE!$F$3,3,0)))</f>
        <v>0</v>
      </c>
      <c r="H24" s="54"/>
      <c r="I24" s="43">
        <f>IF(H24=LISTE!$J$1,0,IF(H24=LISTE!$J$2,1,IF(H24=LISTE!$J$3,3,IF(H24=LISTE!$J$4,5,IF(H24=LISTE!$J$5,7,0)))))</f>
        <v>0</v>
      </c>
      <c r="J24" s="54"/>
      <c r="K24" s="18">
        <f t="shared" si="0"/>
        <v>0</v>
      </c>
      <c r="L24" s="55"/>
      <c r="M24" s="54"/>
      <c r="N24" s="54"/>
      <c r="O24" s="18">
        <f t="shared" si="1"/>
        <v>0</v>
      </c>
    </row>
    <row r="25" spans="1:15" ht="15">
      <c r="A25" s="152"/>
      <c r="B25" s="12" t="s">
        <v>42</v>
      </c>
      <c r="C25" s="13"/>
      <c r="D25" s="54"/>
      <c r="E25" s="42"/>
      <c r="F25" s="42"/>
      <c r="G25" s="42">
        <f>IF(F25=LISTE!$F$1,7,IF(F25=LISTE!$F$2,5,IF(F25=LISTE!$F$3,3,0)))</f>
        <v>0</v>
      </c>
      <c r="H25" s="54"/>
      <c r="I25" s="43">
        <f>IF(H25=LISTE!$J$1,0,IF(H25=LISTE!$J$2,1,IF(H25=LISTE!$J$3,3,IF(H25=LISTE!$J$4,5,IF(H25=LISTE!$J$5,7,0)))))</f>
        <v>0</v>
      </c>
      <c r="J25" s="54"/>
      <c r="K25" s="18">
        <f t="shared" si="0"/>
        <v>0</v>
      </c>
      <c r="L25" s="55"/>
      <c r="M25" s="54"/>
      <c r="N25" s="54"/>
      <c r="O25" s="18">
        <f t="shared" si="1"/>
        <v>0</v>
      </c>
    </row>
    <row r="26" spans="1:15" ht="15">
      <c r="A26" s="152"/>
      <c r="B26" s="12" t="s">
        <v>42</v>
      </c>
      <c r="C26" s="13"/>
      <c r="D26" s="54"/>
      <c r="E26" s="42"/>
      <c r="F26" s="42"/>
      <c r="G26" s="42">
        <f>IF(F26=LISTE!$F$1,7,IF(F26=LISTE!$F$2,5,IF(F26=LISTE!$F$3,3,0)))</f>
        <v>0</v>
      </c>
      <c r="H26" s="54"/>
      <c r="I26" s="43">
        <f>IF(H26=LISTE!$J$1,0,IF(H26=LISTE!$J$2,1,IF(H26=LISTE!$J$3,3,IF(H26=LISTE!$J$4,5,IF(H26=LISTE!$J$5,7,0)))))</f>
        <v>0</v>
      </c>
      <c r="J26" s="54"/>
      <c r="K26" s="18">
        <f t="shared" si="0"/>
        <v>0</v>
      </c>
      <c r="L26" s="55"/>
      <c r="M26" s="54"/>
      <c r="N26" s="54"/>
      <c r="O26" s="18">
        <f t="shared" si="1"/>
        <v>0</v>
      </c>
    </row>
    <row r="27" spans="1:15" ht="15">
      <c r="A27" s="152"/>
      <c r="B27" s="12" t="s">
        <v>42</v>
      </c>
      <c r="C27" s="13"/>
      <c r="D27" s="54"/>
      <c r="E27" s="42"/>
      <c r="F27" s="42"/>
      <c r="G27" s="42">
        <f>IF(F27=LISTE!$F$1,7,IF(F27=LISTE!$F$2,5,IF(F27=LISTE!$F$3,3,0)))</f>
        <v>0</v>
      </c>
      <c r="H27" s="54"/>
      <c r="I27" s="43">
        <f>IF(H27=LISTE!$J$1,0,IF(H27=LISTE!$J$2,1,IF(H27=LISTE!$J$3,3,IF(H27=LISTE!$J$4,5,IF(H27=LISTE!$J$5,7,0)))))</f>
        <v>0</v>
      </c>
      <c r="J27" s="54"/>
      <c r="K27" s="18">
        <f t="shared" si="0"/>
        <v>0</v>
      </c>
      <c r="L27" s="55"/>
      <c r="M27" s="54"/>
      <c r="N27" s="54"/>
      <c r="O27" s="18">
        <f t="shared" si="1"/>
        <v>0</v>
      </c>
    </row>
    <row r="28" spans="1:15" ht="15">
      <c r="A28" s="152"/>
      <c r="B28" s="12" t="s">
        <v>42</v>
      </c>
      <c r="C28" s="13"/>
      <c r="D28" s="54"/>
      <c r="E28" s="42"/>
      <c r="F28" s="42"/>
      <c r="G28" s="42">
        <f>IF(F28=LISTE!$F$1,7,IF(F28=LISTE!$F$2,5,IF(F28=LISTE!$F$3,3,0)))</f>
        <v>0</v>
      </c>
      <c r="H28" s="54"/>
      <c r="I28" s="43">
        <f>IF(H28=LISTE!$J$1,0,IF(H28=LISTE!$J$2,1,IF(H28=LISTE!$J$3,3,IF(H28=LISTE!$J$4,5,IF(H28=LISTE!$J$5,7,0)))))</f>
        <v>0</v>
      </c>
      <c r="J28" s="54"/>
      <c r="K28" s="18">
        <f t="shared" si="0"/>
        <v>0</v>
      </c>
      <c r="L28" s="55"/>
      <c r="M28" s="54"/>
      <c r="N28" s="54"/>
      <c r="O28" s="18">
        <f t="shared" si="1"/>
        <v>0</v>
      </c>
    </row>
    <row r="29" spans="1:15" ht="15">
      <c r="A29" s="152"/>
      <c r="B29" s="12" t="s">
        <v>42</v>
      </c>
      <c r="C29" s="13"/>
      <c r="D29" s="54"/>
      <c r="E29" s="42"/>
      <c r="F29" s="42"/>
      <c r="G29" s="42">
        <f>IF(F29=LISTE!$F$1,7,IF(F29=LISTE!$F$2,5,IF(F29=LISTE!$F$3,3,0)))</f>
        <v>0</v>
      </c>
      <c r="H29" s="54"/>
      <c r="I29" s="43">
        <f>IF(H29=LISTE!$J$1,0,IF(H29=LISTE!$J$2,1,IF(H29=LISTE!$J$3,3,IF(H29=LISTE!$J$4,5,IF(H29=LISTE!$J$5,7,0)))))</f>
        <v>0</v>
      </c>
      <c r="J29" s="54"/>
      <c r="K29" s="18">
        <f t="shared" si="0"/>
        <v>0</v>
      </c>
      <c r="L29" s="55"/>
      <c r="M29" s="54"/>
      <c r="N29" s="54"/>
      <c r="O29" s="18">
        <f t="shared" si="1"/>
        <v>0</v>
      </c>
    </row>
    <row r="30" spans="1:15" ht="15">
      <c r="A30" s="152"/>
      <c r="B30" s="12" t="s">
        <v>42</v>
      </c>
      <c r="C30" s="13"/>
      <c r="D30" s="54"/>
      <c r="E30" s="42"/>
      <c r="F30" s="42"/>
      <c r="G30" s="42">
        <f>IF(F30=LISTE!$F$1,7,IF(F30=LISTE!$F$2,5,IF(F30=LISTE!$F$3,3,0)))</f>
        <v>0</v>
      </c>
      <c r="H30" s="54"/>
      <c r="I30" s="43">
        <f>IF(H30=LISTE!$J$1,0,IF(H30=LISTE!$J$2,1,IF(H30=LISTE!$J$3,3,IF(H30=LISTE!$J$4,5,IF(H30=LISTE!$J$5,7,0)))))</f>
        <v>0</v>
      </c>
      <c r="J30" s="54"/>
      <c r="K30" s="18">
        <f t="shared" si="0"/>
        <v>0</v>
      </c>
      <c r="L30" s="55"/>
      <c r="M30" s="54"/>
      <c r="N30" s="54"/>
      <c r="O30" s="18">
        <f t="shared" si="1"/>
        <v>0</v>
      </c>
    </row>
    <row r="31" spans="1:15" ht="15">
      <c r="A31" s="152"/>
      <c r="B31" s="12" t="s">
        <v>42</v>
      </c>
      <c r="C31" s="13"/>
      <c r="D31" s="54"/>
      <c r="E31" s="42"/>
      <c r="F31" s="42"/>
      <c r="G31" s="42">
        <f>IF(F31=LISTE!$F$1,7,IF(F31=LISTE!$F$2,5,IF(F31=LISTE!$F$3,3,0)))</f>
        <v>0</v>
      </c>
      <c r="H31" s="54"/>
      <c r="I31" s="43">
        <f>IF(H31=LISTE!$J$1,0,IF(H31=LISTE!$J$2,1,IF(H31=LISTE!$J$3,3,IF(H31=LISTE!$J$4,5,IF(H31=LISTE!$J$5,7,0)))))</f>
        <v>0</v>
      </c>
      <c r="J31" s="54"/>
      <c r="K31" s="18">
        <f t="shared" si="0"/>
        <v>0</v>
      </c>
      <c r="L31" s="55"/>
      <c r="M31" s="54"/>
      <c r="N31" s="54"/>
      <c r="O31" s="18">
        <f t="shared" si="1"/>
        <v>0</v>
      </c>
    </row>
    <row r="32" spans="1:15" ht="15">
      <c r="A32" s="152"/>
      <c r="B32" s="12" t="s">
        <v>42</v>
      </c>
      <c r="C32" s="13"/>
      <c r="D32" s="54"/>
      <c r="E32" s="42"/>
      <c r="F32" s="42"/>
      <c r="G32" s="42">
        <f>IF(F32=LISTE!$F$1,7,IF(F32=LISTE!$F$2,5,IF(F32=LISTE!$F$3,3,0)))</f>
        <v>0</v>
      </c>
      <c r="H32" s="54"/>
      <c r="I32" s="43">
        <f>IF(H32=LISTE!$J$1,0,IF(H32=LISTE!$J$2,1,IF(H32=LISTE!$J$3,3,IF(H32=LISTE!$J$4,5,IF(H32=LISTE!$J$5,7,0)))))</f>
        <v>0</v>
      </c>
      <c r="J32" s="54"/>
      <c r="K32" s="18">
        <f t="shared" si="0"/>
        <v>0</v>
      </c>
      <c r="L32" s="55"/>
      <c r="M32" s="54"/>
      <c r="N32" s="54"/>
      <c r="O32" s="18">
        <f t="shared" si="1"/>
        <v>0</v>
      </c>
    </row>
    <row r="33" spans="1:15" ht="15">
      <c r="A33" s="152"/>
      <c r="B33" s="12" t="s">
        <v>42</v>
      </c>
      <c r="C33" s="13"/>
      <c r="D33" s="54"/>
      <c r="E33" s="42"/>
      <c r="F33" s="42"/>
      <c r="G33" s="42">
        <f>IF(F33=LISTE!$F$1,7,IF(F33=LISTE!$F$2,5,IF(F33=LISTE!$F$3,3,0)))</f>
        <v>0</v>
      </c>
      <c r="H33" s="54"/>
      <c r="I33" s="43">
        <f>IF(H33=LISTE!$J$1,0,IF(H33=LISTE!$J$2,1,IF(H33=LISTE!$J$3,3,IF(H33=LISTE!$J$4,5,IF(H33=LISTE!$J$5,7,0)))))</f>
        <v>0</v>
      </c>
      <c r="J33" s="54"/>
      <c r="K33" s="18">
        <f t="shared" si="0"/>
        <v>0</v>
      </c>
      <c r="L33" s="55"/>
      <c r="M33" s="54"/>
      <c r="N33" s="54"/>
      <c r="O33" s="18">
        <f t="shared" si="1"/>
        <v>0</v>
      </c>
    </row>
    <row r="34" spans="1:15" ht="15">
      <c r="A34" s="152"/>
      <c r="B34" s="12" t="s">
        <v>42</v>
      </c>
      <c r="C34" s="13"/>
      <c r="D34" s="54"/>
      <c r="E34" s="42"/>
      <c r="F34" s="42"/>
      <c r="G34" s="42">
        <f>IF(F34=LISTE!$F$1,7,IF(F34=LISTE!$F$2,5,IF(F34=LISTE!$F$3,3,0)))</f>
        <v>0</v>
      </c>
      <c r="H34" s="54"/>
      <c r="I34" s="43">
        <f>IF(H34=LISTE!$J$1,0,IF(H34=LISTE!$J$2,1,IF(H34=LISTE!$J$3,3,IF(H34=LISTE!$J$4,5,IF(H34=LISTE!$J$5,7,0)))))</f>
        <v>0</v>
      </c>
      <c r="J34" s="54"/>
      <c r="K34" s="18">
        <f t="shared" si="0"/>
        <v>0</v>
      </c>
      <c r="L34" s="55"/>
      <c r="M34" s="54"/>
      <c r="N34" s="54"/>
      <c r="O34" s="18">
        <f t="shared" si="1"/>
        <v>0</v>
      </c>
    </row>
    <row r="35" spans="1:15" ht="15">
      <c r="A35" s="152"/>
      <c r="B35" s="12" t="s">
        <v>42</v>
      </c>
      <c r="C35" s="13"/>
      <c r="D35" s="54"/>
      <c r="E35" s="42"/>
      <c r="F35" s="42"/>
      <c r="G35" s="42">
        <f>IF(F35=LISTE!$F$1,7,IF(F35=LISTE!$F$2,5,IF(F35=LISTE!$F$3,3,0)))</f>
        <v>0</v>
      </c>
      <c r="H35" s="54"/>
      <c r="I35" s="43">
        <f>IF(H35=LISTE!$J$1,0,IF(H35=LISTE!$J$2,1,IF(H35=LISTE!$J$3,3,IF(H35=LISTE!$J$4,5,IF(H35=LISTE!$J$5,7,0)))))</f>
        <v>0</v>
      </c>
      <c r="J35" s="54"/>
      <c r="K35" s="18">
        <f t="shared" si="0"/>
        <v>0</v>
      </c>
      <c r="L35" s="55"/>
      <c r="M35" s="54"/>
      <c r="N35" s="54"/>
      <c r="O35" s="18">
        <f t="shared" si="1"/>
        <v>0</v>
      </c>
    </row>
    <row r="36" spans="1:15" ht="15">
      <c r="A36" s="152"/>
      <c r="B36" s="12" t="s">
        <v>42</v>
      </c>
      <c r="C36" s="13"/>
      <c r="D36" s="54"/>
      <c r="E36" s="42"/>
      <c r="F36" s="42"/>
      <c r="G36" s="42">
        <f>IF(F36=LISTE!$F$1,7,IF(F36=LISTE!$F$2,5,IF(F36=LISTE!$F$3,3,0)))</f>
        <v>0</v>
      </c>
      <c r="H36" s="54"/>
      <c r="I36" s="43">
        <f>IF(H36=LISTE!$J$1,0,IF(H36=LISTE!$J$2,1,IF(H36=LISTE!$J$3,3,IF(H36=LISTE!$J$4,5,IF(H36=LISTE!$J$5,7,0)))))</f>
        <v>0</v>
      </c>
      <c r="J36" s="54"/>
      <c r="K36" s="18">
        <f t="shared" si="0"/>
        <v>0</v>
      </c>
      <c r="L36" s="55"/>
      <c r="M36" s="54"/>
      <c r="N36" s="54"/>
      <c r="O36" s="18">
        <f t="shared" si="1"/>
        <v>0</v>
      </c>
    </row>
    <row r="37" spans="1:15" ht="15">
      <c r="A37" s="152"/>
      <c r="B37" s="12" t="s">
        <v>42</v>
      </c>
      <c r="C37" s="13"/>
      <c r="D37" s="54"/>
      <c r="E37" s="42"/>
      <c r="F37" s="42"/>
      <c r="G37" s="42">
        <f>IF(F37=LISTE!$F$1,7,IF(F37=LISTE!$F$2,5,IF(F37=LISTE!$F$3,3,0)))</f>
        <v>0</v>
      </c>
      <c r="H37" s="54"/>
      <c r="I37" s="43">
        <f>IF(H37=LISTE!$J$1,0,IF(H37=LISTE!$J$2,1,IF(H37=LISTE!$J$3,3,IF(H37=LISTE!$J$4,5,IF(H37=LISTE!$J$5,7,0)))))</f>
        <v>0</v>
      </c>
      <c r="J37" s="54"/>
      <c r="K37" s="18">
        <f t="shared" si="0"/>
        <v>0</v>
      </c>
      <c r="L37" s="55"/>
      <c r="M37" s="54"/>
      <c r="N37" s="54"/>
      <c r="O37" s="18">
        <f t="shared" si="1"/>
        <v>0</v>
      </c>
    </row>
    <row r="38" spans="1:15" ht="15">
      <c r="A38" s="152"/>
      <c r="B38" s="12" t="s">
        <v>42</v>
      </c>
      <c r="C38" s="13"/>
      <c r="D38" s="54"/>
      <c r="E38" s="42"/>
      <c r="F38" s="42"/>
      <c r="G38" s="42">
        <f>IF(F38=LISTE!$F$1,7,IF(F38=LISTE!$F$2,5,IF(F38=LISTE!$F$3,3,0)))</f>
        <v>0</v>
      </c>
      <c r="H38" s="54"/>
      <c r="I38" s="43">
        <f>IF(H38=LISTE!$J$1,0,IF(H38=LISTE!$J$2,1,IF(H38=LISTE!$J$3,3,IF(H38=LISTE!$J$4,5,IF(H38=LISTE!$J$5,7,0)))))</f>
        <v>0</v>
      </c>
      <c r="J38" s="54"/>
      <c r="K38" s="18">
        <f t="shared" si="0"/>
        <v>0</v>
      </c>
      <c r="L38" s="55"/>
      <c r="M38" s="54"/>
      <c r="N38" s="54"/>
      <c r="O38" s="18">
        <f t="shared" si="1"/>
        <v>0</v>
      </c>
    </row>
    <row r="39" spans="1:15" ht="15">
      <c r="A39" s="152"/>
      <c r="B39" s="12" t="s">
        <v>42</v>
      </c>
      <c r="C39" s="13"/>
      <c r="D39" s="54"/>
      <c r="E39" s="42"/>
      <c r="F39" s="42"/>
      <c r="G39" s="42">
        <f>IF(F39=LISTE!$F$1,7,IF(F39=LISTE!$F$2,5,IF(F39=LISTE!$F$3,3,0)))</f>
        <v>0</v>
      </c>
      <c r="H39" s="54"/>
      <c r="I39" s="43">
        <f>IF(H39=LISTE!$J$1,0,IF(H39=LISTE!$J$2,1,IF(H39=LISTE!$J$3,3,IF(H39=LISTE!$J$4,5,IF(H39=LISTE!$J$5,7,0)))))</f>
        <v>0</v>
      </c>
      <c r="J39" s="54"/>
      <c r="K39" s="18">
        <f t="shared" si="0"/>
        <v>0</v>
      </c>
      <c r="L39" s="55"/>
      <c r="M39" s="54"/>
      <c r="N39" s="54"/>
      <c r="O39" s="18">
        <f t="shared" si="1"/>
        <v>0</v>
      </c>
    </row>
  </sheetData>
  <sheetProtection password="C7A7" sheet="1"/>
  <mergeCells count="2">
    <mergeCell ref="A5:A19"/>
    <mergeCell ref="A20:A39"/>
  </mergeCells>
  <conditionalFormatting sqref="O5:O19">
    <cfRule type="top10" priority="2" dxfId="0" stopIfTrue="1" rank="3"/>
  </conditionalFormatting>
  <conditionalFormatting sqref="O20:O39">
    <cfRule type="top10" priority="1" dxfId="32" stopIfTrue="1" rank="3"/>
  </conditionalFormatting>
  <dataValidations count="3">
    <dataValidation type="list" allowBlank="1" showInputMessage="1" showErrorMessage="1" promptTitle="GRADE" prompt="Sélectionner le grade qui corespond au cadet" sqref="B5:B39">
      <formula1>grade</formula1>
    </dataValidation>
    <dataValidation type="list" allowBlank="1" showInputMessage="1" showErrorMessage="1" sqref="H5:H39">
      <formula1>TIR</formula1>
    </dataValidation>
    <dataValidation type="list" allowBlank="1" showInputMessage="1" showErrorMessage="1" sqref="F5:F39">
      <formula1>CLASSEMENT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H25" sqref="H25"/>
    </sheetView>
  </sheetViews>
  <sheetFormatPr defaultColWidth="11.421875" defaultRowHeight="15"/>
  <cols>
    <col min="1" max="1" width="9.8515625" style="82" customWidth="1"/>
    <col min="2" max="2" width="7.421875" style="82" customWidth="1"/>
    <col min="3" max="3" width="27.140625" style="82" customWidth="1"/>
    <col min="4" max="4" width="9.57421875" style="82" customWidth="1"/>
    <col min="5" max="5" width="11.57421875" style="82" customWidth="1"/>
    <col min="6" max="6" width="12.00390625" style="82" customWidth="1"/>
    <col min="7" max="7" width="7.421875" style="82" customWidth="1"/>
    <col min="8" max="8" width="8.7109375" style="82" customWidth="1"/>
    <col min="9" max="9" width="12.7109375" style="82" customWidth="1"/>
    <col min="10" max="10" width="7.421875" style="82" customWidth="1"/>
    <col min="11" max="11" width="10.57421875" style="82" customWidth="1"/>
    <col min="12" max="16384" width="11.421875" style="82" customWidth="1"/>
  </cols>
  <sheetData>
    <row r="1" spans="1:2" ht="15.75">
      <c r="A1" s="81" t="s">
        <v>19</v>
      </c>
      <c r="B1" s="81"/>
    </row>
    <row r="3" spans="1:12" s="85" customFormat="1" ht="46.5" customHeight="1">
      <c r="A3" s="83" t="s">
        <v>14</v>
      </c>
      <c r="B3" s="83" t="s">
        <v>1</v>
      </c>
      <c r="C3" s="83" t="s">
        <v>2</v>
      </c>
      <c r="D3" s="84" t="s">
        <v>58</v>
      </c>
      <c r="E3" s="146" t="s">
        <v>59</v>
      </c>
      <c r="F3" s="146" t="s">
        <v>197</v>
      </c>
      <c r="G3" s="84" t="s">
        <v>26</v>
      </c>
      <c r="H3" s="83" t="s">
        <v>3</v>
      </c>
      <c r="I3" s="84" t="s">
        <v>29</v>
      </c>
      <c r="J3" s="84" t="s">
        <v>27</v>
      </c>
      <c r="K3" s="84" t="s">
        <v>28</v>
      </c>
      <c r="L3" s="83" t="s">
        <v>4</v>
      </c>
    </row>
    <row r="4" spans="1:12" ht="21.75" customHeight="1">
      <c r="A4" s="86"/>
      <c r="B4" s="87"/>
      <c r="C4" s="87"/>
      <c r="D4" s="89" t="s">
        <v>65</v>
      </c>
      <c r="E4" s="148"/>
      <c r="F4" s="148"/>
      <c r="G4" s="90" t="s">
        <v>71</v>
      </c>
      <c r="H4" s="87"/>
      <c r="I4" s="91" t="s">
        <v>73</v>
      </c>
      <c r="J4" s="92" t="s">
        <v>69</v>
      </c>
      <c r="K4" s="92" t="s">
        <v>70</v>
      </c>
      <c r="L4" s="87"/>
    </row>
    <row r="5" spans="1:12" ht="15">
      <c r="A5" s="150" t="s">
        <v>17</v>
      </c>
      <c r="B5" s="12" t="s">
        <v>42</v>
      </c>
      <c r="C5" s="13"/>
      <c r="D5" s="54"/>
      <c r="E5" s="54"/>
      <c r="F5" s="54"/>
      <c r="G5" s="54"/>
      <c r="H5" s="18">
        <f>(D5*2)+(E5*1)+F5+(G5*5)</f>
        <v>0</v>
      </c>
      <c r="I5" s="55"/>
      <c r="J5" s="54"/>
      <c r="K5" s="54"/>
      <c r="L5" s="18">
        <f>H5+(I5*-1)+(J5*-5)+(K5*-10)</f>
        <v>0</v>
      </c>
    </row>
    <row r="6" spans="1:12" ht="15">
      <c r="A6" s="150"/>
      <c r="B6" s="12" t="s">
        <v>42</v>
      </c>
      <c r="C6" s="13"/>
      <c r="D6" s="54"/>
      <c r="E6" s="54"/>
      <c r="F6" s="54"/>
      <c r="G6" s="54"/>
      <c r="H6" s="18">
        <f aca="true" t="shared" si="0" ref="H6:H34">(D6*2)+(E6*1)+F6+(G6*5)</f>
        <v>0</v>
      </c>
      <c r="I6" s="55"/>
      <c r="J6" s="54"/>
      <c r="K6" s="54"/>
      <c r="L6" s="18">
        <f aca="true" t="shared" si="1" ref="L6:L34">H6+(I6*-1)+(J6*-5)+(K6*-10)</f>
        <v>0</v>
      </c>
    </row>
    <row r="7" spans="1:12" ht="15">
      <c r="A7" s="150"/>
      <c r="B7" s="12" t="s">
        <v>42</v>
      </c>
      <c r="C7" s="13"/>
      <c r="D7" s="54"/>
      <c r="E7" s="54"/>
      <c r="F7" s="54"/>
      <c r="G7" s="54"/>
      <c r="H7" s="18">
        <f t="shared" si="0"/>
        <v>0</v>
      </c>
      <c r="I7" s="55"/>
      <c r="J7" s="54"/>
      <c r="K7" s="54"/>
      <c r="L7" s="18">
        <f t="shared" si="1"/>
        <v>0</v>
      </c>
    </row>
    <row r="8" spans="1:12" ht="15">
      <c r="A8" s="150"/>
      <c r="B8" s="12" t="s">
        <v>42</v>
      </c>
      <c r="C8" s="13"/>
      <c r="D8" s="54"/>
      <c r="E8" s="54"/>
      <c r="F8" s="54"/>
      <c r="G8" s="54"/>
      <c r="H8" s="18">
        <f t="shared" si="0"/>
        <v>0</v>
      </c>
      <c r="I8" s="55"/>
      <c r="J8" s="54"/>
      <c r="K8" s="54"/>
      <c r="L8" s="18">
        <f t="shared" si="1"/>
        <v>0</v>
      </c>
    </row>
    <row r="9" spans="1:12" ht="15">
      <c r="A9" s="150"/>
      <c r="B9" s="12" t="s">
        <v>42</v>
      </c>
      <c r="C9" s="13"/>
      <c r="D9" s="54"/>
      <c r="E9" s="54"/>
      <c r="F9" s="54"/>
      <c r="G9" s="54"/>
      <c r="H9" s="18">
        <f t="shared" si="0"/>
        <v>0</v>
      </c>
      <c r="I9" s="55"/>
      <c r="J9" s="54"/>
      <c r="K9" s="54"/>
      <c r="L9" s="18">
        <f t="shared" si="1"/>
        <v>0</v>
      </c>
    </row>
    <row r="10" spans="1:12" ht="15">
      <c r="A10" s="150"/>
      <c r="B10" s="12" t="s">
        <v>42</v>
      </c>
      <c r="C10" s="13"/>
      <c r="D10" s="54"/>
      <c r="E10" s="54"/>
      <c r="F10" s="54"/>
      <c r="G10" s="54"/>
      <c r="H10" s="18">
        <f t="shared" si="0"/>
        <v>0</v>
      </c>
      <c r="I10" s="55"/>
      <c r="J10" s="54"/>
      <c r="K10" s="54"/>
      <c r="L10" s="18">
        <f t="shared" si="1"/>
        <v>0</v>
      </c>
    </row>
    <row r="11" spans="1:12" ht="15">
      <c r="A11" s="150"/>
      <c r="B11" s="12" t="s">
        <v>42</v>
      </c>
      <c r="C11" s="13"/>
      <c r="D11" s="54"/>
      <c r="E11" s="54"/>
      <c r="F11" s="54"/>
      <c r="G11" s="54"/>
      <c r="H11" s="18">
        <f>(D11*2)+(E11*1)+F11+(G11*5)</f>
        <v>0</v>
      </c>
      <c r="I11" s="55"/>
      <c r="J11" s="54"/>
      <c r="K11" s="54"/>
      <c r="L11" s="18">
        <f t="shared" si="1"/>
        <v>0</v>
      </c>
    </row>
    <row r="12" spans="1:12" ht="15">
      <c r="A12" s="150"/>
      <c r="B12" s="12" t="s">
        <v>42</v>
      </c>
      <c r="C12" s="13"/>
      <c r="D12" s="54"/>
      <c r="E12" s="54"/>
      <c r="F12" s="54"/>
      <c r="G12" s="54"/>
      <c r="H12" s="18">
        <f t="shared" si="0"/>
        <v>0</v>
      </c>
      <c r="I12" s="55"/>
      <c r="J12" s="54"/>
      <c r="K12" s="54"/>
      <c r="L12" s="18">
        <f t="shared" si="1"/>
        <v>0</v>
      </c>
    </row>
    <row r="13" spans="1:12" ht="15">
      <c r="A13" s="150"/>
      <c r="B13" s="12" t="s">
        <v>42</v>
      </c>
      <c r="C13" s="13"/>
      <c r="D13" s="54"/>
      <c r="E13" s="54"/>
      <c r="F13" s="54"/>
      <c r="G13" s="54"/>
      <c r="H13" s="18">
        <f t="shared" si="0"/>
        <v>0</v>
      </c>
      <c r="I13" s="55"/>
      <c r="J13" s="54"/>
      <c r="K13" s="54"/>
      <c r="L13" s="18">
        <f t="shared" si="1"/>
        <v>0</v>
      </c>
    </row>
    <row r="14" spans="1:12" ht="15">
      <c r="A14" s="150"/>
      <c r="B14" s="12" t="s">
        <v>42</v>
      </c>
      <c r="C14" s="13"/>
      <c r="D14" s="54"/>
      <c r="E14" s="54"/>
      <c r="F14" s="54"/>
      <c r="G14" s="54"/>
      <c r="H14" s="18">
        <f t="shared" si="0"/>
        <v>0</v>
      </c>
      <c r="I14" s="55"/>
      <c r="J14" s="54"/>
      <c r="K14" s="54"/>
      <c r="L14" s="18">
        <f t="shared" si="1"/>
        <v>0</v>
      </c>
    </row>
    <row r="15" spans="1:12" ht="15">
      <c r="A15" s="150"/>
      <c r="B15" s="12" t="s">
        <v>42</v>
      </c>
      <c r="C15" s="13"/>
      <c r="D15" s="54"/>
      <c r="E15" s="54"/>
      <c r="F15" s="54"/>
      <c r="G15" s="54"/>
      <c r="H15" s="18">
        <f t="shared" si="0"/>
        <v>0</v>
      </c>
      <c r="I15" s="55"/>
      <c r="J15" s="54"/>
      <c r="K15" s="54"/>
      <c r="L15" s="18">
        <f t="shared" si="1"/>
        <v>0</v>
      </c>
    </row>
    <row r="16" spans="1:12" ht="15">
      <c r="A16" s="150"/>
      <c r="B16" s="12" t="s">
        <v>42</v>
      </c>
      <c r="C16" s="13"/>
      <c r="D16" s="54"/>
      <c r="E16" s="54"/>
      <c r="F16" s="54"/>
      <c r="G16" s="54"/>
      <c r="H16" s="18">
        <f t="shared" si="0"/>
        <v>0</v>
      </c>
      <c r="I16" s="55"/>
      <c r="J16" s="54"/>
      <c r="K16" s="54"/>
      <c r="L16" s="18">
        <f t="shared" si="1"/>
        <v>0</v>
      </c>
    </row>
    <row r="17" spans="1:12" ht="15">
      <c r="A17" s="150"/>
      <c r="B17" s="12" t="s">
        <v>42</v>
      </c>
      <c r="C17" s="6"/>
      <c r="D17" s="53"/>
      <c r="E17" s="53"/>
      <c r="F17" s="53"/>
      <c r="G17" s="53"/>
      <c r="H17" s="18">
        <f t="shared" si="0"/>
        <v>0</v>
      </c>
      <c r="I17" s="55"/>
      <c r="J17" s="54"/>
      <c r="K17" s="54"/>
      <c r="L17" s="18">
        <f t="shared" si="1"/>
        <v>0</v>
      </c>
    </row>
    <row r="18" spans="1:12" ht="15">
      <c r="A18" s="150"/>
      <c r="B18" s="12" t="s">
        <v>42</v>
      </c>
      <c r="C18" s="6"/>
      <c r="D18" s="53"/>
      <c r="E18" s="53"/>
      <c r="F18" s="53"/>
      <c r="G18" s="53"/>
      <c r="H18" s="18">
        <f t="shared" si="0"/>
        <v>0</v>
      </c>
      <c r="I18" s="55"/>
      <c r="J18" s="54"/>
      <c r="K18" s="54"/>
      <c r="L18" s="18">
        <f t="shared" si="1"/>
        <v>0</v>
      </c>
    </row>
    <row r="19" spans="1:12" ht="15">
      <c r="A19" s="156"/>
      <c r="B19" s="12" t="s">
        <v>42</v>
      </c>
      <c r="C19" s="6"/>
      <c r="D19" s="53"/>
      <c r="E19" s="53"/>
      <c r="F19" s="53"/>
      <c r="G19" s="53"/>
      <c r="H19" s="18">
        <f t="shared" si="0"/>
        <v>0</v>
      </c>
      <c r="I19" s="55"/>
      <c r="J19" s="54"/>
      <c r="K19" s="54"/>
      <c r="L19" s="18">
        <f t="shared" si="1"/>
        <v>0</v>
      </c>
    </row>
    <row r="20" spans="1:12" ht="15">
      <c r="A20" s="155" t="s">
        <v>18</v>
      </c>
      <c r="B20" s="12" t="s">
        <v>42</v>
      </c>
      <c r="C20" s="6"/>
      <c r="D20" s="53"/>
      <c r="E20" s="53"/>
      <c r="F20" s="53"/>
      <c r="G20" s="53"/>
      <c r="H20" s="18">
        <f t="shared" si="0"/>
        <v>0</v>
      </c>
      <c r="I20" s="55"/>
      <c r="J20" s="54"/>
      <c r="K20" s="54"/>
      <c r="L20" s="18">
        <f t="shared" si="1"/>
        <v>0</v>
      </c>
    </row>
    <row r="21" spans="1:12" ht="15">
      <c r="A21" s="150"/>
      <c r="B21" s="12" t="s">
        <v>42</v>
      </c>
      <c r="C21" s="6"/>
      <c r="D21" s="53"/>
      <c r="E21" s="53"/>
      <c r="F21" s="53"/>
      <c r="G21" s="53"/>
      <c r="H21" s="18">
        <f t="shared" si="0"/>
        <v>0</v>
      </c>
      <c r="I21" s="55"/>
      <c r="J21" s="54"/>
      <c r="K21" s="54"/>
      <c r="L21" s="18">
        <f t="shared" si="1"/>
        <v>0</v>
      </c>
    </row>
    <row r="22" spans="1:12" ht="15">
      <c r="A22" s="150"/>
      <c r="B22" s="12" t="s">
        <v>42</v>
      </c>
      <c r="C22" s="6"/>
      <c r="D22" s="53"/>
      <c r="E22" s="53"/>
      <c r="F22" s="53"/>
      <c r="G22" s="53"/>
      <c r="H22" s="18">
        <f t="shared" si="0"/>
        <v>0</v>
      </c>
      <c r="I22" s="55"/>
      <c r="J22" s="54"/>
      <c r="K22" s="54"/>
      <c r="L22" s="18">
        <f t="shared" si="1"/>
        <v>0</v>
      </c>
    </row>
    <row r="23" spans="1:12" ht="15">
      <c r="A23" s="150"/>
      <c r="B23" s="12" t="s">
        <v>42</v>
      </c>
      <c r="C23" s="6"/>
      <c r="D23" s="53"/>
      <c r="E23" s="53"/>
      <c r="F23" s="53"/>
      <c r="G23" s="53"/>
      <c r="H23" s="18">
        <f t="shared" si="0"/>
        <v>0</v>
      </c>
      <c r="I23" s="55"/>
      <c r="J23" s="54"/>
      <c r="K23" s="54"/>
      <c r="L23" s="18">
        <f t="shared" si="1"/>
        <v>0</v>
      </c>
    </row>
    <row r="24" spans="1:12" ht="15">
      <c r="A24" s="150"/>
      <c r="B24" s="12" t="s">
        <v>42</v>
      </c>
      <c r="C24" s="6"/>
      <c r="D24" s="53"/>
      <c r="E24" s="53"/>
      <c r="F24" s="53"/>
      <c r="G24" s="53"/>
      <c r="H24" s="18">
        <f t="shared" si="0"/>
        <v>0</v>
      </c>
      <c r="I24" s="55"/>
      <c r="J24" s="54"/>
      <c r="K24" s="54"/>
      <c r="L24" s="18">
        <f t="shared" si="1"/>
        <v>0</v>
      </c>
    </row>
    <row r="25" spans="1:12" ht="15">
      <c r="A25" s="150"/>
      <c r="B25" s="12" t="s">
        <v>42</v>
      </c>
      <c r="C25" s="6"/>
      <c r="D25" s="53"/>
      <c r="E25" s="53"/>
      <c r="F25" s="53"/>
      <c r="G25" s="53"/>
      <c r="H25" s="18">
        <f t="shared" si="0"/>
        <v>0</v>
      </c>
      <c r="I25" s="55"/>
      <c r="J25" s="54"/>
      <c r="K25" s="54"/>
      <c r="L25" s="18">
        <f t="shared" si="1"/>
        <v>0</v>
      </c>
    </row>
    <row r="26" spans="1:12" ht="15">
      <c r="A26" s="150"/>
      <c r="B26" s="12" t="s">
        <v>42</v>
      </c>
      <c r="C26" s="6"/>
      <c r="D26" s="53"/>
      <c r="E26" s="53"/>
      <c r="F26" s="53"/>
      <c r="G26" s="53"/>
      <c r="H26" s="18">
        <f t="shared" si="0"/>
        <v>0</v>
      </c>
      <c r="I26" s="55"/>
      <c r="J26" s="54"/>
      <c r="K26" s="54"/>
      <c r="L26" s="18">
        <f t="shared" si="1"/>
        <v>0</v>
      </c>
    </row>
    <row r="27" spans="1:12" ht="15">
      <c r="A27" s="150"/>
      <c r="B27" s="12" t="s">
        <v>42</v>
      </c>
      <c r="C27" s="6"/>
      <c r="D27" s="53"/>
      <c r="E27" s="53"/>
      <c r="F27" s="53"/>
      <c r="G27" s="53"/>
      <c r="H27" s="18">
        <f t="shared" si="0"/>
        <v>0</v>
      </c>
      <c r="I27" s="55"/>
      <c r="J27" s="54"/>
      <c r="K27" s="54"/>
      <c r="L27" s="18">
        <f t="shared" si="1"/>
        <v>0</v>
      </c>
    </row>
    <row r="28" spans="1:12" ht="15">
      <c r="A28" s="150"/>
      <c r="B28" s="12" t="s">
        <v>42</v>
      </c>
      <c r="C28" s="6"/>
      <c r="D28" s="53"/>
      <c r="E28" s="53"/>
      <c r="F28" s="53"/>
      <c r="G28" s="53"/>
      <c r="H28" s="18">
        <f t="shared" si="0"/>
        <v>0</v>
      </c>
      <c r="I28" s="55"/>
      <c r="J28" s="54"/>
      <c r="K28" s="54"/>
      <c r="L28" s="18">
        <f t="shared" si="1"/>
        <v>0</v>
      </c>
    </row>
    <row r="29" spans="1:12" ht="15">
      <c r="A29" s="150"/>
      <c r="B29" s="12" t="s">
        <v>42</v>
      </c>
      <c r="C29" s="6"/>
      <c r="D29" s="53"/>
      <c r="E29" s="53"/>
      <c r="F29" s="53"/>
      <c r="G29" s="53"/>
      <c r="H29" s="18">
        <f t="shared" si="0"/>
        <v>0</v>
      </c>
      <c r="I29" s="55"/>
      <c r="J29" s="54"/>
      <c r="K29" s="54"/>
      <c r="L29" s="18">
        <f t="shared" si="1"/>
        <v>0</v>
      </c>
    </row>
    <row r="30" spans="1:12" ht="15">
      <c r="A30" s="150"/>
      <c r="B30" s="12" t="s">
        <v>42</v>
      </c>
      <c r="C30" s="6"/>
      <c r="D30" s="53"/>
      <c r="E30" s="53"/>
      <c r="F30" s="53"/>
      <c r="G30" s="53"/>
      <c r="H30" s="18">
        <f t="shared" si="0"/>
        <v>0</v>
      </c>
      <c r="I30" s="55"/>
      <c r="J30" s="54"/>
      <c r="K30" s="54"/>
      <c r="L30" s="18">
        <f t="shared" si="1"/>
        <v>0</v>
      </c>
    </row>
    <row r="31" spans="1:12" ht="15">
      <c r="A31" s="150"/>
      <c r="B31" s="12" t="s">
        <v>42</v>
      </c>
      <c r="C31" s="6"/>
      <c r="D31" s="53"/>
      <c r="E31" s="53"/>
      <c r="F31" s="53"/>
      <c r="G31" s="53"/>
      <c r="H31" s="18">
        <f t="shared" si="0"/>
        <v>0</v>
      </c>
      <c r="I31" s="55"/>
      <c r="J31" s="54"/>
      <c r="K31" s="54"/>
      <c r="L31" s="18">
        <f t="shared" si="1"/>
        <v>0</v>
      </c>
    </row>
    <row r="32" spans="1:12" ht="15">
      <c r="A32" s="150"/>
      <c r="B32" s="12" t="s">
        <v>42</v>
      </c>
      <c r="C32" s="6"/>
      <c r="D32" s="53"/>
      <c r="E32" s="53"/>
      <c r="F32" s="53"/>
      <c r="G32" s="53"/>
      <c r="H32" s="18">
        <f t="shared" si="0"/>
        <v>0</v>
      </c>
      <c r="I32" s="55"/>
      <c r="J32" s="54"/>
      <c r="K32" s="54"/>
      <c r="L32" s="18">
        <f t="shared" si="1"/>
        <v>0</v>
      </c>
    </row>
    <row r="33" spans="1:12" ht="15">
      <c r="A33" s="150"/>
      <c r="B33" s="12" t="s">
        <v>42</v>
      </c>
      <c r="C33" s="6"/>
      <c r="D33" s="53"/>
      <c r="E33" s="53"/>
      <c r="F33" s="53"/>
      <c r="G33" s="53"/>
      <c r="H33" s="18">
        <f t="shared" si="0"/>
        <v>0</v>
      </c>
      <c r="I33" s="55"/>
      <c r="J33" s="54"/>
      <c r="K33" s="54"/>
      <c r="L33" s="18">
        <f t="shared" si="1"/>
        <v>0</v>
      </c>
    </row>
    <row r="34" spans="1:12" ht="15">
      <c r="A34" s="156"/>
      <c r="B34" s="12" t="s">
        <v>42</v>
      </c>
      <c r="C34" s="6"/>
      <c r="D34" s="53"/>
      <c r="E34" s="53"/>
      <c r="F34" s="53"/>
      <c r="G34" s="53"/>
      <c r="H34" s="18">
        <f t="shared" si="0"/>
        <v>0</v>
      </c>
      <c r="I34" s="55"/>
      <c r="J34" s="54"/>
      <c r="K34" s="54"/>
      <c r="L34" s="18">
        <f t="shared" si="1"/>
        <v>0</v>
      </c>
    </row>
  </sheetData>
  <sheetProtection password="C7A7" sheet="1"/>
  <mergeCells count="4">
    <mergeCell ref="A20:A34"/>
    <mergeCell ref="A5:A19"/>
    <mergeCell ref="E3:E4"/>
    <mergeCell ref="F3:F4"/>
  </mergeCells>
  <conditionalFormatting sqref="L5:L19">
    <cfRule type="top10" priority="2" dxfId="0" stopIfTrue="1" rank="3"/>
  </conditionalFormatting>
  <conditionalFormatting sqref="L20:L34">
    <cfRule type="top10" priority="1" dxfId="32" stopIfTrue="1" rank="3"/>
  </conditionalFormatting>
  <dataValidations count="1">
    <dataValidation type="list" allowBlank="1" showInputMessage="1" showErrorMessage="1" promptTitle="GRADE" prompt="Sélectionner le grade qui corespond au cadet" sqref="B5:B34">
      <formula1>grade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N1" sqref="N1"/>
      <selection pane="bottomLeft" activeCell="A20" sqref="A20"/>
      <selection pane="bottomRight" activeCell="I7" sqref="I7"/>
    </sheetView>
  </sheetViews>
  <sheetFormatPr defaultColWidth="11.421875" defaultRowHeight="15"/>
  <cols>
    <col min="1" max="1" width="7.421875" style="57" customWidth="1"/>
    <col min="2" max="2" width="20.421875" style="57" customWidth="1"/>
    <col min="3" max="3" width="11.421875" style="57" customWidth="1"/>
    <col min="4" max="4" width="28.8515625" style="57" customWidth="1"/>
    <col min="5" max="5" width="8.28125" style="57" hidden="1" customWidth="1"/>
    <col min="6" max="6" width="26.421875" style="57" customWidth="1"/>
    <col min="7" max="7" width="20.57421875" style="57" hidden="1" customWidth="1"/>
    <col min="8" max="8" width="9.8515625" style="57" customWidth="1"/>
    <col min="9" max="9" width="11.421875" style="57" customWidth="1"/>
    <col min="10" max="10" width="10.7109375" style="57" customWidth="1"/>
    <col min="11" max="11" width="7.28125" style="57" customWidth="1"/>
    <col min="12" max="12" width="8.8515625" style="57" customWidth="1"/>
    <col min="13" max="16384" width="11.421875" style="57" customWidth="1"/>
  </cols>
  <sheetData>
    <row r="1" ht="15.75">
      <c r="A1" s="56" t="s">
        <v>20</v>
      </c>
    </row>
    <row r="3" spans="1:13" s="60" customFormat="1" ht="75.75" customHeight="1">
      <c r="A3" s="58" t="s">
        <v>1</v>
      </c>
      <c r="B3" s="58" t="s">
        <v>2</v>
      </c>
      <c r="C3" s="59" t="s">
        <v>34</v>
      </c>
      <c r="D3" s="59" t="s">
        <v>195</v>
      </c>
      <c r="E3" s="59"/>
      <c r="F3" s="59" t="s">
        <v>196</v>
      </c>
      <c r="G3" s="59"/>
      <c r="H3" s="59" t="s">
        <v>26</v>
      </c>
      <c r="I3" s="58" t="s">
        <v>3</v>
      </c>
      <c r="J3" s="59" t="s">
        <v>29</v>
      </c>
      <c r="K3" s="59" t="s">
        <v>27</v>
      </c>
      <c r="L3" s="59" t="s">
        <v>28</v>
      </c>
      <c r="M3" s="58" t="s">
        <v>4</v>
      </c>
    </row>
    <row r="4" spans="1:13" ht="8.25" customHeight="1">
      <c r="A4" s="61"/>
      <c r="B4" s="61"/>
      <c r="C4" s="62" t="s">
        <v>65</v>
      </c>
      <c r="D4" s="62"/>
      <c r="E4" s="62"/>
      <c r="F4" s="63"/>
      <c r="G4" s="63"/>
      <c r="H4" s="64" t="s">
        <v>193</v>
      </c>
      <c r="I4" s="65"/>
      <c r="J4" s="62" t="s">
        <v>73</v>
      </c>
      <c r="K4" s="64" t="s">
        <v>69</v>
      </c>
      <c r="L4" s="64" t="s">
        <v>70</v>
      </c>
      <c r="M4" s="61"/>
    </row>
    <row r="5" spans="1:13" ht="15">
      <c r="A5" s="78"/>
      <c r="B5" s="75"/>
      <c r="C5" s="76"/>
      <c r="D5" s="76"/>
      <c r="E5" s="76">
        <f>IF(D5=LISTE!$D$1,0,IF(D5=LISTE!$D$2,3,IF(D5=LISTE!$D$3,5,IF(D5=LISTE!$D$4,7,0))))</f>
        <v>0</v>
      </c>
      <c r="F5" s="76"/>
      <c r="G5" s="67">
        <f>IF(F5=LISTE!$D$1,0,IF(F5=LISTE!$D$2,3,IF(F5=LISTE!$D$3,5,IF(F5=LISTE!$D$4,7,0))))</f>
        <v>0</v>
      </c>
      <c r="H5" s="76"/>
      <c r="I5" s="68">
        <f>(C5*2)+E5+G5+(H5*5)</f>
        <v>0</v>
      </c>
      <c r="J5" s="77"/>
      <c r="K5" s="76"/>
      <c r="L5" s="76"/>
      <c r="M5" s="68">
        <f>I5+(J5*-1)+(K5*-5)+(L5*-10)</f>
        <v>0</v>
      </c>
    </row>
    <row r="6" spans="1:13" ht="15">
      <c r="A6" s="79"/>
      <c r="B6" s="75"/>
      <c r="C6" s="76"/>
      <c r="D6" s="76"/>
      <c r="E6" s="76">
        <f>IF(D6=LISTE!$D$1,0,IF(D6=LISTE!$D$2,3,IF(D6=LISTE!$D$3,5,IF(D6=LISTE!$D$4,7,0))))</f>
        <v>0</v>
      </c>
      <c r="F6" s="76"/>
      <c r="G6" s="67">
        <f>IF(F6=LISTE!$D$1,0,IF(F6=LISTE!$D$2,3,IF(F6=LISTE!$D$3,5,IF(F6=LISTE!$D$4,7,0))))</f>
        <v>0</v>
      </c>
      <c r="H6" s="76"/>
      <c r="I6" s="68">
        <f aca="true" t="shared" si="0" ref="I6:I14">(C6*2)+E6+G6+(H6*5)</f>
        <v>0</v>
      </c>
      <c r="J6" s="77"/>
      <c r="K6" s="76"/>
      <c r="L6" s="76"/>
      <c r="M6" s="68">
        <f aca="true" t="shared" si="1" ref="M6:M14">I6+(J6*-1)+(K6*-5)+(L6*-10)</f>
        <v>0</v>
      </c>
    </row>
    <row r="7" spans="1:13" ht="15">
      <c r="A7" s="79"/>
      <c r="B7" s="75"/>
      <c r="C7" s="76"/>
      <c r="D7" s="76"/>
      <c r="E7" s="76">
        <f>IF(D7=LISTE!$D$1,0,IF(D7=LISTE!$D$2,3,IF(D7=LISTE!$D$3,5,IF(D7=LISTE!$D$4,7,0))))</f>
        <v>0</v>
      </c>
      <c r="F7" s="76"/>
      <c r="G7" s="67">
        <f>IF(F7=LISTE!$D$1,0,IF(F7=LISTE!$D$2,3,IF(F7=LISTE!$D$3,5,IF(F7=LISTE!$D$4,7,0))))</f>
        <v>0</v>
      </c>
      <c r="H7" s="76"/>
      <c r="I7" s="68">
        <f t="shared" si="0"/>
        <v>0</v>
      </c>
      <c r="J7" s="77"/>
      <c r="K7" s="76"/>
      <c r="L7" s="76"/>
      <c r="M7" s="68">
        <f t="shared" si="1"/>
        <v>0</v>
      </c>
    </row>
    <row r="8" spans="1:13" ht="15">
      <c r="A8" s="79"/>
      <c r="B8" s="75"/>
      <c r="C8" s="76"/>
      <c r="D8" s="76"/>
      <c r="E8" s="76">
        <f>IF(D8=LISTE!$D$1,0,IF(D8=LISTE!$D$2,3,IF(D8=LISTE!$D$3,5,IF(D8=LISTE!$D$4,7,0))))</f>
        <v>0</v>
      </c>
      <c r="F8" s="76"/>
      <c r="G8" s="67">
        <f>IF(F8=LISTE!$D$1,0,IF(F8=LISTE!$D$2,3,IF(F8=LISTE!$D$3,5,IF(F8=LISTE!$D$4,7,0))))</f>
        <v>0</v>
      </c>
      <c r="H8" s="76"/>
      <c r="I8" s="68">
        <f t="shared" si="0"/>
        <v>0</v>
      </c>
      <c r="J8" s="77"/>
      <c r="K8" s="76"/>
      <c r="L8" s="76"/>
      <c r="M8" s="68">
        <f t="shared" si="1"/>
        <v>0</v>
      </c>
    </row>
    <row r="9" spans="1:13" ht="15">
      <c r="A9" s="79"/>
      <c r="B9" s="75"/>
      <c r="C9" s="76"/>
      <c r="D9" s="76"/>
      <c r="E9" s="76">
        <f>IF(D9=LISTE!$D$1,0,IF(D9=LISTE!$D$2,3,IF(D9=LISTE!$D$3,5,IF(D9=LISTE!$D$4,7,0))))</f>
        <v>0</v>
      </c>
      <c r="F9" s="76"/>
      <c r="G9" s="67">
        <f>IF(F9=LISTE!$D$1,0,IF(F9=LISTE!$D$2,3,IF(F9=LISTE!$D$3,5,IF(F9=LISTE!$D$4,7,0))))</f>
        <v>0</v>
      </c>
      <c r="H9" s="76"/>
      <c r="I9" s="68">
        <f t="shared" si="0"/>
        <v>0</v>
      </c>
      <c r="J9" s="77"/>
      <c r="K9" s="76"/>
      <c r="L9" s="76"/>
      <c r="M9" s="68">
        <f t="shared" si="1"/>
        <v>0</v>
      </c>
    </row>
    <row r="10" spans="1:13" ht="15">
      <c r="A10" s="79"/>
      <c r="B10" s="75"/>
      <c r="C10" s="76"/>
      <c r="D10" s="76"/>
      <c r="E10" s="76">
        <f>IF(D10=LISTE!$D$1,0,IF(D10=LISTE!$D$2,3,IF(D10=LISTE!$D$3,5,IF(D10=LISTE!$D$4,7,0))))</f>
        <v>0</v>
      </c>
      <c r="F10" s="76"/>
      <c r="G10" s="67">
        <f>IF(F10=LISTE!$D$1,0,IF(F10=LISTE!$D$2,3,IF(F10=LISTE!$D$3,5,IF(F10=LISTE!$D$4,7,0))))</f>
        <v>0</v>
      </c>
      <c r="H10" s="76"/>
      <c r="I10" s="68">
        <f t="shared" si="0"/>
        <v>0</v>
      </c>
      <c r="J10" s="77"/>
      <c r="K10" s="76"/>
      <c r="L10" s="76"/>
      <c r="M10" s="68">
        <f t="shared" si="1"/>
        <v>0</v>
      </c>
    </row>
    <row r="11" spans="1:13" ht="15">
      <c r="A11" s="79"/>
      <c r="B11" s="75"/>
      <c r="C11" s="76"/>
      <c r="D11" s="76"/>
      <c r="E11" s="76">
        <f>IF(D11=LISTE!$D$1,0,IF(D11=LISTE!$D$2,3,IF(D11=LISTE!$D$3,5,IF(D11=LISTE!$D$4,7,0))))</f>
        <v>0</v>
      </c>
      <c r="F11" s="76"/>
      <c r="G11" s="67">
        <f>IF(F11=LISTE!$D$1,0,IF(F11=LISTE!$D$2,3,IF(F11=LISTE!$D$3,5,IF(F11=LISTE!$D$4,7,0))))</f>
        <v>0</v>
      </c>
      <c r="H11" s="76"/>
      <c r="I11" s="68">
        <f t="shared" si="0"/>
        <v>0</v>
      </c>
      <c r="J11" s="77"/>
      <c r="K11" s="76"/>
      <c r="L11" s="76"/>
      <c r="M11" s="68">
        <f t="shared" si="1"/>
        <v>0</v>
      </c>
    </row>
    <row r="12" spans="1:13" ht="15">
      <c r="A12" s="79"/>
      <c r="B12" s="75"/>
      <c r="C12" s="76"/>
      <c r="D12" s="76"/>
      <c r="E12" s="76">
        <f>IF(D12=LISTE!$D$1,0,IF(D12=LISTE!$D$2,3,IF(D12=LISTE!$D$3,5,IF(D12=LISTE!$D$4,7,0))))</f>
        <v>0</v>
      </c>
      <c r="F12" s="76"/>
      <c r="G12" s="67">
        <f>IF(F12=LISTE!$D$1,0,IF(F12=LISTE!$D$2,3,IF(F12=LISTE!$D$3,5,IF(F12=LISTE!$D$4,7,0))))</f>
        <v>0</v>
      </c>
      <c r="H12" s="76"/>
      <c r="I12" s="68">
        <f t="shared" si="0"/>
        <v>0</v>
      </c>
      <c r="J12" s="77"/>
      <c r="K12" s="76"/>
      <c r="L12" s="76"/>
      <c r="M12" s="68">
        <f t="shared" si="1"/>
        <v>0</v>
      </c>
    </row>
    <row r="13" spans="1:13" ht="15">
      <c r="A13" s="79"/>
      <c r="B13" s="75"/>
      <c r="C13" s="76"/>
      <c r="D13" s="76"/>
      <c r="E13" s="76">
        <f>IF(D13=LISTE!$D$1,0,IF(D13=LISTE!$D$2,3,IF(D13=LISTE!$D$3,5,IF(D13=LISTE!$D$4,7,0))))</f>
        <v>0</v>
      </c>
      <c r="F13" s="76"/>
      <c r="G13" s="67">
        <f>IF(F13=LISTE!$D$1,0,IF(F13=LISTE!$D$2,3,IF(F13=LISTE!$D$3,5,IF(F13=LISTE!$D$4,7,0))))</f>
        <v>0</v>
      </c>
      <c r="H13" s="76"/>
      <c r="I13" s="68">
        <f t="shared" si="0"/>
        <v>0</v>
      </c>
      <c r="J13" s="77"/>
      <c r="K13" s="76"/>
      <c r="L13" s="76"/>
      <c r="M13" s="68">
        <f t="shared" si="1"/>
        <v>0</v>
      </c>
    </row>
    <row r="14" spans="1:13" ht="15">
      <c r="A14" s="79"/>
      <c r="B14" s="75"/>
      <c r="C14" s="76"/>
      <c r="D14" s="76"/>
      <c r="E14" s="76">
        <f>IF(D14=LISTE!$D$1,0,IF(D14=LISTE!$D$2,3,IF(D14=LISTE!$D$3,5,IF(D14=LISTE!$D$4,7,0))))</f>
        <v>0</v>
      </c>
      <c r="F14" s="76"/>
      <c r="G14" s="67">
        <f>IF(F14=LISTE!$D$1,0,IF(F14=LISTE!$D$2,3,IF(F14=LISTE!$D$3,5,IF(F14=LISTE!$D$4,7,0))))</f>
        <v>0</v>
      </c>
      <c r="H14" s="76"/>
      <c r="I14" s="68">
        <f t="shared" si="0"/>
        <v>0</v>
      </c>
      <c r="J14" s="77"/>
      <c r="K14" s="76"/>
      <c r="L14" s="76"/>
      <c r="M14" s="68">
        <f t="shared" si="1"/>
        <v>0</v>
      </c>
    </row>
    <row r="19" spans="1:13" ht="15" customHeight="1">
      <c r="A19" s="69"/>
      <c r="B19" s="69"/>
      <c r="C19" s="70"/>
      <c r="D19" s="70"/>
      <c r="E19" s="70"/>
      <c r="F19" s="157"/>
      <c r="G19" s="70"/>
      <c r="H19" s="70"/>
      <c r="I19" s="69"/>
      <c r="J19" s="70"/>
      <c r="K19" s="70"/>
      <c r="L19" s="70"/>
      <c r="M19" s="69"/>
    </row>
    <row r="20" spans="1:13" ht="15">
      <c r="A20" s="69"/>
      <c r="B20" s="69"/>
      <c r="C20" s="69"/>
      <c r="D20" s="69"/>
      <c r="E20" s="69"/>
      <c r="F20" s="157"/>
      <c r="G20" s="70"/>
      <c r="H20" s="70"/>
      <c r="I20" s="69"/>
      <c r="J20" s="69"/>
      <c r="K20" s="70"/>
      <c r="L20" s="70"/>
      <c r="M20" s="69"/>
    </row>
    <row r="21" spans="1:13" ht="15">
      <c r="A21" s="71"/>
      <c r="B21" s="71"/>
      <c r="C21" s="72"/>
      <c r="D21" s="72"/>
      <c r="E21" s="72"/>
      <c r="F21" s="72"/>
      <c r="G21" s="72"/>
      <c r="H21" s="72"/>
      <c r="I21" s="73"/>
      <c r="J21" s="73"/>
      <c r="K21" s="72"/>
      <c r="L21" s="72"/>
      <c r="M21" s="73"/>
    </row>
    <row r="22" spans="1:13" ht="15">
      <c r="A22" s="71"/>
      <c r="B22" s="71"/>
      <c r="C22" s="72"/>
      <c r="D22" s="72"/>
      <c r="E22" s="72"/>
      <c r="F22" s="72"/>
      <c r="G22" s="72"/>
      <c r="H22" s="72"/>
      <c r="I22" s="73"/>
      <c r="J22" s="73"/>
      <c r="K22" s="74"/>
      <c r="L22" s="74"/>
      <c r="M22" s="73"/>
    </row>
    <row r="23" spans="1:13" ht="15">
      <c r="A23" s="71"/>
      <c r="B23" s="71"/>
      <c r="C23" s="72"/>
      <c r="D23" s="72"/>
      <c r="E23" s="72"/>
      <c r="F23" s="72"/>
      <c r="G23" s="72"/>
      <c r="H23" s="72"/>
      <c r="I23" s="73"/>
      <c r="J23" s="73"/>
      <c r="K23" s="74"/>
      <c r="L23" s="74"/>
      <c r="M23" s="73"/>
    </row>
    <row r="24" spans="1:13" ht="15">
      <c r="A24" s="71"/>
      <c r="B24" s="71"/>
      <c r="C24" s="72"/>
      <c r="D24" s="72"/>
      <c r="E24" s="72"/>
      <c r="F24" s="72"/>
      <c r="G24" s="72"/>
      <c r="H24" s="72"/>
      <c r="I24" s="73"/>
      <c r="J24" s="73"/>
      <c r="K24" s="74"/>
      <c r="L24" s="74"/>
      <c r="M24" s="73"/>
    </row>
    <row r="25" spans="1:13" ht="15">
      <c r="A25" s="71"/>
      <c r="B25" s="71"/>
      <c r="C25" s="72"/>
      <c r="D25" s="72"/>
      <c r="E25" s="72"/>
      <c r="F25" s="72"/>
      <c r="G25" s="72"/>
      <c r="H25" s="72"/>
      <c r="I25" s="73"/>
      <c r="J25" s="73"/>
      <c r="K25" s="74"/>
      <c r="L25" s="74"/>
      <c r="M25" s="73"/>
    </row>
    <row r="26" spans="1:13" ht="15">
      <c r="A26" s="71"/>
      <c r="B26" s="71"/>
      <c r="C26" s="72"/>
      <c r="D26" s="72"/>
      <c r="E26" s="72"/>
      <c r="F26" s="72"/>
      <c r="G26" s="72"/>
      <c r="H26" s="72"/>
      <c r="I26" s="73"/>
      <c r="J26" s="73"/>
      <c r="K26" s="74"/>
      <c r="L26" s="74"/>
      <c r="M26" s="73"/>
    </row>
    <row r="27" spans="1:13" ht="15">
      <c r="A27" s="71"/>
      <c r="B27" s="71"/>
      <c r="C27" s="72"/>
      <c r="D27" s="72"/>
      <c r="E27" s="72"/>
      <c r="F27" s="72"/>
      <c r="G27" s="72"/>
      <c r="H27" s="72"/>
      <c r="I27" s="73"/>
      <c r="J27" s="73"/>
      <c r="K27" s="74"/>
      <c r="L27" s="74"/>
      <c r="M27" s="73"/>
    </row>
    <row r="28" spans="1:13" ht="15">
      <c r="A28" s="71"/>
      <c r="B28" s="71"/>
      <c r="C28" s="72"/>
      <c r="D28" s="72"/>
      <c r="E28" s="72"/>
      <c r="F28" s="72"/>
      <c r="G28" s="72"/>
      <c r="H28" s="72"/>
      <c r="I28" s="73"/>
      <c r="J28" s="73"/>
      <c r="K28" s="74"/>
      <c r="L28" s="74"/>
      <c r="M28" s="73"/>
    </row>
    <row r="29" spans="1:13" ht="15">
      <c r="A29" s="71"/>
      <c r="B29" s="71"/>
      <c r="C29" s="72"/>
      <c r="D29" s="72"/>
      <c r="E29" s="72"/>
      <c r="F29" s="72"/>
      <c r="G29" s="72"/>
      <c r="H29" s="72"/>
      <c r="I29" s="73"/>
      <c r="J29" s="73"/>
      <c r="K29" s="74"/>
      <c r="L29" s="74"/>
      <c r="M29" s="73"/>
    </row>
    <row r="30" spans="1:13" ht="15">
      <c r="A30" s="73"/>
      <c r="B30" s="73"/>
      <c r="C30" s="72"/>
      <c r="D30" s="72"/>
      <c r="E30" s="72"/>
      <c r="F30" s="72"/>
      <c r="G30" s="72"/>
      <c r="H30" s="72"/>
      <c r="I30" s="73"/>
      <c r="J30" s="73"/>
      <c r="K30" s="74"/>
      <c r="L30" s="74"/>
      <c r="M30" s="73"/>
    </row>
    <row r="31" spans="1:13" ht="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</row>
  </sheetData>
  <sheetProtection password="C767" sheet="1"/>
  <mergeCells count="1">
    <mergeCell ref="F19:F20"/>
  </mergeCells>
  <conditionalFormatting sqref="M5:M14">
    <cfRule type="top10" priority="1" dxfId="0" stopIfTrue="1" rank="3"/>
  </conditionalFormatting>
  <dataValidations count="2">
    <dataValidation type="list" allowBlank="1" showInputMessage="1" showErrorMessage="1" promptTitle="GRADE" prompt="Sélectionner le grade qui corespond au cadet" sqref="A5:A14">
      <formula1>grade</formula1>
    </dataValidation>
    <dataValidation type="list" allowBlank="1" showInputMessage="1" showErrorMessage="1" sqref="D5:D14 F5">
      <formula1>NORMESOREN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9" activeCellId="1" sqref="B5:F39 H5:J39"/>
    </sheetView>
  </sheetViews>
  <sheetFormatPr defaultColWidth="11.421875" defaultRowHeight="15"/>
  <cols>
    <col min="1" max="1" width="8.57421875" style="82" customWidth="1"/>
    <col min="2" max="2" width="5.57421875" style="82" customWidth="1"/>
    <col min="3" max="3" width="20.421875" style="82" customWidth="1"/>
    <col min="4" max="4" width="8.421875" style="82" customWidth="1"/>
    <col min="5" max="5" width="14.421875" style="82" customWidth="1"/>
    <col min="6" max="6" width="6.8515625" style="82" customWidth="1"/>
    <col min="7" max="7" width="8.28125" style="82" customWidth="1"/>
    <col min="8" max="8" width="11.00390625" style="82" customWidth="1"/>
    <col min="9" max="9" width="7.140625" style="82" customWidth="1"/>
    <col min="10" max="10" width="8.28125" style="82" customWidth="1"/>
    <col min="11" max="16384" width="11.421875" style="82" customWidth="1"/>
  </cols>
  <sheetData>
    <row r="1" spans="1:2" ht="15.75">
      <c r="A1" s="81" t="s">
        <v>21</v>
      </c>
      <c r="B1" s="81"/>
    </row>
    <row r="3" spans="1:11" s="85" customFormat="1" ht="83.25" customHeight="1">
      <c r="A3" s="83" t="s">
        <v>14</v>
      </c>
      <c r="B3" s="83" t="s">
        <v>1</v>
      </c>
      <c r="C3" s="83" t="s">
        <v>2</v>
      </c>
      <c r="D3" s="84" t="s">
        <v>33</v>
      </c>
      <c r="E3" s="84" t="s">
        <v>194</v>
      </c>
      <c r="F3" s="84" t="s">
        <v>26</v>
      </c>
      <c r="G3" s="83" t="s">
        <v>3</v>
      </c>
      <c r="H3" s="84" t="s">
        <v>29</v>
      </c>
      <c r="I3" s="84" t="s">
        <v>27</v>
      </c>
      <c r="J3" s="84" t="s">
        <v>28</v>
      </c>
      <c r="K3" s="83" t="s">
        <v>4</v>
      </c>
    </row>
    <row r="4" spans="1:11" ht="13.5" customHeight="1">
      <c r="A4" s="86"/>
      <c r="B4" s="87"/>
      <c r="C4" s="87"/>
      <c r="D4" s="91" t="s">
        <v>65</v>
      </c>
      <c r="E4" s="90"/>
      <c r="F4" s="92" t="s">
        <v>71</v>
      </c>
      <c r="G4" s="87"/>
      <c r="H4" s="91" t="s">
        <v>73</v>
      </c>
      <c r="I4" s="92" t="s">
        <v>69</v>
      </c>
      <c r="J4" s="92" t="s">
        <v>70</v>
      </c>
      <c r="K4" s="87"/>
    </row>
    <row r="5" spans="1:11" ht="15">
      <c r="A5" s="152" t="s">
        <v>15</v>
      </c>
      <c r="B5" s="12" t="s">
        <v>42</v>
      </c>
      <c r="C5" s="13"/>
      <c r="D5" s="54"/>
      <c r="E5" s="42"/>
      <c r="F5" s="54"/>
      <c r="G5" s="18">
        <f>(D5*2)+E5+(F5*5)</f>
        <v>0</v>
      </c>
      <c r="H5" s="55"/>
      <c r="I5" s="54"/>
      <c r="J5" s="54"/>
      <c r="K5" s="18">
        <f>G5+(H5*-1)+(I5*-5)+(J5*-10)</f>
        <v>0</v>
      </c>
    </row>
    <row r="6" spans="1:11" ht="15">
      <c r="A6" s="152"/>
      <c r="B6" s="12" t="s">
        <v>42</v>
      </c>
      <c r="C6" s="13"/>
      <c r="D6" s="54"/>
      <c r="E6" s="42"/>
      <c r="F6" s="54"/>
      <c r="G6" s="18">
        <f aca="true" t="shared" si="0" ref="G6:G39">(D6*2)+E6+(F6*5)</f>
        <v>0</v>
      </c>
      <c r="H6" s="55"/>
      <c r="I6" s="54"/>
      <c r="J6" s="54"/>
      <c r="K6" s="18">
        <f aca="true" t="shared" si="1" ref="K6:K39">G6+(H6*-1)+(I6*-5)+(J6*-10)</f>
        <v>0</v>
      </c>
    </row>
    <row r="7" spans="1:11" ht="15">
      <c r="A7" s="152"/>
      <c r="B7" s="12" t="s">
        <v>42</v>
      </c>
      <c r="C7" s="13"/>
      <c r="D7" s="54"/>
      <c r="E7" s="42"/>
      <c r="F7" s="54"/>
      <c r="G7" s="18">
        <f t="shared" si="0"/>
        <v>0</v>
      </c>
      <c r="H7" s="55"/>
      <c r="I7" s="54"/>
      <c r="J7" s="54"/>
      <c r="K7" s="18">
        <f t="shared" si="1"/>
        <v>0</v>
      </c>
    </row>
    <row r="8" spans="1:11" ht="15">
      <c r="A8" s="152"/>
      <c r="B8" s="12" t="s">
        <v>42</v>
      </c>
      <c r="C8" s="13"/>
      <c r="D8" s="54"/>
      <c r="E8" s="42"/>
      <c r="F8" s="54"/>
      <c r="G8" s="18">
        <f t="shared" si="0"/>
        <v>0</v>
      </c>
      <c r="H8" s="55"/>
      <c r="I8" s="54"/>
      <c r="J8" s="54"/>
      <c r="K8" s="18">
        <f t="shared" si="1"/>
        <v>0</v>
      </c>
    </row>
    <row r="9" spans="1:11" ht="15">
      <c r="A9" s="152"/>
      <c r="B9" s="12" t="s">
        <v>42</v>
      </c>
      <c r="C9" s="13"/>
      <c r="D9" s="54"/>
      <c r="E9" s="42"/>
      <c r="F9" s="54"/>
      <c r="G9" s="18">
        <f t="shared" si="0"/>
        <v>0</v>
      </c>
      <c r="H9" s="55"/>
      <c r="I9" s="54"/>
      <c r="J9" s="54"/>
      <c r="K9" s="18">
        <f t="shared" si="1"/>
        <v>0</v>
      </c>
    </row>
    <row r="10" spans="1:11" ht="15">
      <c r="A10" s="152"/>
      <c r="B10" s="12" t="s">
        <v>42</v>
      </c>
      <c r="C10" s="13"/>
      <c r="D10" s="54"/>
      <c r="E10" s="42"/>
      <c r="F10" s="54"/>
      <c r="G10" s="18">
        <f t="shared" si="0"/>
        <v>0</v>
      </c>
      <c r="H10" s="55"/>
      <c r="I10" s="54"/>
      <c r="J10" s="54"/>
      <c r="K10" s="18">
        <f t="shared" si="1"/>
        <v>0</v>
      </c>
    </row>
    <row r="11" spans="1:11" ht="15">
      <c r="A11" s="152"/>
      <c r="B11" s="12" t="s">
        <v>42</v>
      </c>
      <c r="C11" s="13"/>
      <c r="D11" s="54"/>
      <c r="E11" s="42"/>
      <c r="F11" s="54"/>
      <c r="G11" s="18">
        <f t="shared" si="0"/>
        <v>0</v>
      </c>
      <c r="H11" s="55"/>
      <c r="I11" s="54"/>
      <c r="J11" s="54"/>
      <c r="K11" s="18">
        <f t="shared" si="1"/>
        <v>0</v>
      </c>
    </row>
    <row r="12" spans="1:11" ht="15">
      <c r="A12" s="152"/>
      <c r="B12" s="12" t="s">
        <v>42</v>
      </c>
      <c r="C12" s="13"/>
      <c r="D12" s="54"/>
      <c r="E12" s="42"/>
      <c r="F12" s="54"/>
      <c r="G12" s="18">
        <f t="shared" si="0"/>
        <v>0</v>
      </c>
      <c r="H12" s="55"/>
      <c r="I12" s="54"/>
      <c r="J12" s="54"/>
      <c r="K12" s="18">
        <f t="shared" si="1"/>
        <v>0</v>
      </c>
    </row>
    <row r="13" spans="1:11" ht="15">
      <c r="A13" s="152"/>
      <c r="B13" s="12" t="s">
        <v>42</v>
      </c>
      <c r="C13" s="13"/>
      <c r="D13" s="54"/>
      <c r="E13" s="42"/>
      <c r="F13" s="54"/>
      <c r="G13" s="18">
        <f t="shared" si="0"/>
        <v>0</v>
      </c>
      <c r="H13" s="55"/>
      <c r="I13" s="54"/>
      <c r="J13" s="54"/>
      <c r="K13" s="18">
        <f t="shared" si="1"/>
        <v>0</v>
      </c>
    </row>
    <row r="14" spans="1:11" ht="15">
      <c r="A14" s="152"/>
      <c r="B14" s="12" t="s">
        <v>42</v>
      </c>
      <c r="C14" s="13"/>
      <c r="D14" s="54"/>
      <c r="E14" s="42"/>
      <c r="F14" s="54"/>
      <c r="G14" s="18">
        <f t="shared" si="0"/>
        <v>0</v>
      </c>
      <c r="H14" s="55"/>
      <c r="I14" s="54"/>
      <c r="J14" s="54"/>
      <c r="K14" s="18">
        <f t="shared" si="1"/>
        <v>0</v>
      </c>
    </row>
    <row r="15" spans="1:11" ht="15">
      <c r="A15" s="152"/>
      <c r="B15" s="12" t="s">
        <v>42</v>
      </c>
      <c r="C15" s="13"/>
      <c r="D15" s="54"/>
      <c r="E15" s="42"/>
      <c r="F15" s="54"/>
      <c r="G15" s="18">
        <f t="shared" si="0"/>
        <v>0</v>
      </c>
      <c r="H15" s="55"/>
      <c r="I15" s="54"/>
      <c r="J15" s="54"/>
      <c r="K15" s="18">
        <f t="shared" si="1"/>
        <v>0</v>
      </c>
    </row>
    <row r="16" spans="1:11" ht="15">
      <c r="A16" s="152"/>
      <c r="B16" s="12" t="s">
        <v>42</v>
      </c>
      <c r="C16" s="13"/>
      <c r="D16" s="54"/>
      <c r="E16" s="42"/>
      <c r="F16" s="54"/>
      <c r="G16" s="18">
        <f t="shared" si="0"/>
        <v>0</v>
      </c>
      <c r="H16" s="55"/>
      <c r="I16" s="54"/>
      <c r="J16" s="54"/>
      <c r="K16" s="18">
        <f t="shared" si="1"/>
        <v>0</v>
      </c>
    </row>
    <row r="17" spans="1:11" ht="15">
      <c r="A17" s="152"/>
      <c r="B17" s="12" t="s">
        <v>42</v>
      </c>
      <c r="C17" s="13"/>
      <c r="D17" s="54"/>
      <c r="E17" s="42"/>
      <c r="F17" s="54"/>
      <c r="G17" s="18">
        <f t="shared" si="0"/>
        <v>0</v>
      </c>
      <c r="H17" s="55"/>
      <c r="I17" s="54"/>
      <c r="J17" s="54"/>
      <c r="K17" s="18">
        <f t="shared" si="1"/>
        <v>0</v>
      </c>
    </row>
    <row r="18" spans="1:11" ht="15">
      <c r="A18" s="152"/>
      <c r="B18" s="12" t="s">
        <v>42</v>
      </c>
      <c r="C18" s="13"/>
      <c r="D18" s="54"/>
      <c r="E18" s="42"/>
      <c r="F18" s="54"/>
      <c r="G18" s="18">
        <f t="shared" si="0"/>
        <v>0</v>
      </c>
      <c r="H18" s="55"/>
      <c r="I18" s="54"/>
      <c r="J18" s="54"/>
      <c r="K18" s="18">
        <f t="shared" si="1"/>
        <v>0</v>
      </c>
    </row>
    <row r="19" spans="1:11" ht="15">
      <c r="A19" s="153"/>
      <c r="B19" s="12" t="s">
        <v>42</v>
      </c>
      <c r="C19" s="13"/>
      <c r="D19" s="54"/>
      <c r="E19" s="42"/>
      <c r="F19" s="54"/>
      <c r="G19" s="18">
        <f t="shared" si="0"/>
        <v>0</v>
      </c>
      <c r="H19" s="55"/>
      <c r="I19" s="54"/>
      <c r="J19" s="54"/>
      <c r="K19" s="18">
        <f t="shared" si="1"/>
        <v>0</v>
      </c>
    </row>
    <row r="20" spans="1:11" ht="15">
      <c r="A20" s="154" t="s">
        <v>16</v>
      </c>
      <c r="B20" s="12" t="s">
        <v>42</v>
      </c>
      <c r="C20" s="13"/>
      <c r="D20" s="54"/>
      <c r="E20" s="42"/>
      <c r="F20" s="54"/>
      <c r="G20" s="18">
        <f t="shared" si="0"/>
        <v>0</v>
      </c>
      <c r="H20" s="55"/>
      <c r="I20" s="54"/>
      <c r="J20" s="54"/>
      <c r="K20" s="18">
        <f t="shared" si="1"/>
        <v>0</v>
      </c>
    </row>
    <row r="21" spans="1:11" ht="15">
      <c r="A21" s="152"/>
      <c r="B21" s="12" t="s">
        <v>42</v>
      </c>
      <c r="C21" s="13"/>
      <c r="D21" s="54"/>
      <c r="E21" s="42"/>
      <c r="F21" s="54"/>
      <c r="G21" s="18">
        <f t="shared" si="0"/>
        <v>0</v>
      </c>
      <c r="H21" s="55"/>
      <c r="I21" s="54"/>
      <c r="J21" s="54"/>
      <c r="K21" s="18">
        <f t="shared" si="1"/>
        <v>0</v>
      </c>
    </row>
    <row r="22" spans="1:11" ht="15">
      <c r="A22" s="152"/>
      <c r="B22" s="12" t="s">
        <v>42</v>
      </c>
      <c r="C22" s="13"/>
      <c r="D22" s="54"/>
      <c r="E22" s="42"/>
      <c r="F22" s="54"/>
      <c r="G22" s="18">
        <f t="shared" si="0"/>
        <v>0</v>
      </c>
      <c r="H22" s="55"/>
      <c r="I22" s="54"/>
      <c r="J22" s="54"/>
      <c r="K22" s="18">
        <f t="shared" si="1"/>
        <v>0</v>
      </c>
    </row>
    <row r="23" spans="1:11" ht="15">
      <c r="A23" s="152"/>
      <c r="B23" s="12" t="s">
        <v>42</v>
      </c>
      <c r="C23" s="13"/>
      <c r="D23" s="54"/>
      <c r="E23" s="42"/>
      <c r="F23" s="54"/>
      <c r="G23" s="18">
        <f t="shared" si="0"/>
        <v>0</v>
      </c>
      <c r="H23" s="55"/>
      <c r="I23" s="54"/>
      <c r="J23" s="54"/>
      <c r="K23" s="18">
        <f t="shared" si="1"/>
        <v>0</v>
      </c>
    </row>
    <row r="24" spans="1:11" ht="15">
      <c r="A24" s="152"/>
      <c r="B24" s="12" t="s">
        <v>42</v>
      </c>
      <c r="C24" s="13"/>
      <c r="D24" s="54"/>
      <c r="E24" s="42"/>
      <c r="F24" s="54"/>
      <c r="G24" s="18">
        <f t="shared" si="0"/>
        <v>0</v>
      </c>
      <c r="H24" s="55"/>
      <c r="I24" s="54"/>
      <c r="J24" s="54"/>
      <c r="K24" s="18">
        <f t="shared" si="1"/>
        <v>0</v>
      </c>
    </row>
    <row r="25" spans="1:11" ht="15">
      <c r="A25" s="152"/>
      <c r="B25" s="12" t="s">
        <v>42</v>
      </c>
      <c r="C25" s="13"/>
      <c r="D25" s="54"/>
      <c r="E25" s="42"/>
      <c r="F25" s="54"/>
      <c r="G25" s="18">
        <f t="shared" si="0"/>
        <v>0</v>
      </c>
      <c r="H25" s="55"/>
      <c r="I25" s="54"/>
      <c r="J25" s="54"/>
      <c r="K25" s="18">
        <f t="shared" si="1"/>
        <v>0</v>
      </c>
    </row>
    <row r="26" spans="1:11" ht="15">
      <c r="A26" s="152"/>
      <c r="B26" s="12" t="s">
        <v>42</v>
      </c>
      <c r="C26" s="13"/>
      <c r="D26" s="54"/>
      <c r="E26" s="42"/>
      <c r="F26" s="54"/>
      <c r="G26" s="18">
        <f t="shared" si="0"/>
        <v>0</v>
      </c>
      <c r="H26" s="55"/>
      <c r="I26" s="54"/>
      <c r="J26" s="54"/>
      <c r="K26" s="18">
        <f t="shared" si="1"/>
        <v>0</v>
      </c>
    </row>
    <row r="27" spans="1:11" ht="15">
      <c r="A27" s="152"/>
      <c r="B27" s="12" t="s">
        <v>42</v>
      </c>
      <c r="C27" s="13"/>
      <c r="D27" s="54"/>
      <c r="E27" s="42"/>
      <c r="F27" s="54"/>
      <c r="G27" s="18">
        <f t="shared" si="0"/>
        <v>0</v>
      </c>
      <c r="H27" s="55"/>
      <c r="I27" s="54"/>
      <c r="J27" s="54"/>
      <c r="K27" s="18">
        <f t="shared" si="1"/>
        <v>0</v>
      </c>
    </row>
    <row r="28" spans="1:11" ht="15">
      <c r="A28" s="152"/>
      <c r="B28" s="12" t="s">
        <v>42</v>
      </c>
      <c r="C28" s="13"/>
      <c r="D28" s="54"/>
      <c r="E28" s="42"/>
      <c r="F28" s="54"/>
      <c r="G28" s="18">
        <f t="shared" si="0"/>
        <v>0</v>
      </c>
      <c r="H28" s="55"/>
      <c r="I28" s="54"/>
      <c r="J28" s="54"/>
      <c r="K28" s="18">
        <f t="shared" si="1"/>
        <v>0</v>
      </c>
    </row>
    <row r="29" spans="1:11" ht="15">
      <c r="A29" s="152"/>
      <c r="B29" s="12" t="s">
        <v>42</v>
      </c>
      <c r="C29" s="13"/>
      <c r="D29" s="54"/>
      <c r="E29" s="42"/>
      <c r="F29" s="54"/>
      <c r="G29" s="18">
        <f t="shared" si="0"/>
        <v>0</v>
      </c>
      <c r="H29" s="55"/>
      <c r="I29" s="54"/>
      <c r="J29" s="54"/>
      <c r="K29" s="18">
        <f t="shared" si="1"/>
        <v>0</v>
      </c>
    </row>
    <row r="30" spans="1:11" ht="15">
      <c r="A30" s="152"/>
      <c r="B30" s="12" t="s">
        <v>42</v>
      </c>
      <c r="C30" s="13"/>
      <c r="D30" s="54"/>
      <c r="E30" s="42"/>
      <c r="F30" s="54"/>
      <c r="G30" s="18">
        <f t="shared" si="0"/>
        <v>0</v>
      </c>
      <c r="H30" s="55"/>
      <c r="I30" s="54"/>
      <c r="J30" s="54"/>
      <c r="K30" s="18">
        <f t="shared" si="1"/>
        <v>0</v>
      </c>
    </row>
    <row r="31" spans="1:11" ht="15">
      <c r="A31" s="152"/>
      <c r="B31" s="12" t="s">
        <v>42</v>
      </c>
      <c r="C31" s="13"/>
      <c r="D31" s="54"/>
      <c r="E31" s="42"/>
      <c r="F31" s="54"/>
      <c r="G31" s="18">
        <f t="shared" si="0"/>
        <v>0</v>
      </c>
      <c r="H31" s="55"/>
      <c r="I31" s="54"/>
      <c r="J31" s="54"/>
      <c r="K31" s="18">
        <f t="shared" si="1"/>
        <v>0</v>
      </c>
    </row>
    <row r="32" spans="1:11" ht="15">
      <c r="A32" s="152"/>
      <c r="B32" s="12" t="s">
        <v>42</v>
      </c>
      <c r="C32" s="13"/>
      <c r="D32" s="54"/>
      <c r="E32" s="42"/>
      <c r="F32" s="54"/>
      <c r="G32" s="18">
        <f t="shared" si="0"/>
        <v>0</v>
      </c>
      <c r="H32" s="55"/>
      <c r="I32" s="54"/>
      <c r="J32" s="54"/>
      <c r="K32" s="18">
        <f t="shared" si="1"/>
        <v>0</v>
      </c>
    </row>
    <row r="33" spans="1:11" ht="15">
      <c r="A33" s="152"/>
      <c r="B33" s="12" t="s">
        <v>42</v>
      </c>
      <c r="C33" s="13"/>
      <c r="D33" s="54"/>
      <c r="E33" s="42"/>
      <c r="F33" s="54"/>
      <c r="G33" s="18">
        <f t="shared" si="0"/>
        <v>0</v>
      </c>
      <c r="H33" s="55"/>
      <c r="I33" s="54"/>
      <c r="J33" s="54"/>
      <c r="K33" s="18">
        <f t="shared" si="1"/>
        <v>0</v>
      </c>
    </row>
    <row r="34" spans="1:11" ht="15">
      <c r="A34" s="152"/>
      <c r="B34" s="12" t="s">
        <v>42</v>
      </c>
      <c r="C34" s="13"/>
      <c r="D34" s="54"/>
      <c r="E34" s="42"/>
      <c r="F34" s="54"/>
      <c r="G34" s="18">
        <f t="shared" si="0"/>
        <v>0</v>
      </c>
      <c r="H34" s="55"/>
      <c r="I34" s="54"/>
      <c r="J34" s="54"/>
      <c r="K34" s="18">
        <f t="shared" si="1"/>
        <v>0</v>
      </c>
    </row>
    <row r="35" spans="1:11" ht="15">
      <c r="A35" s="152"/>
      <c r="B35" s="12" t="s">
        <v>42</v>
      </c>
      <c r="C35" s="13"/>
      <c r="D35" s="54"/>
      <c r="E35" s="42"/>
      <c r="F35" s="54"/>
      <c r="G35" s="18">
        <f t="shared" si="0"/>
        <v>0</v>
      </c>
      <c r="H35" s="55"/>
      <c r="I35" s="54"/>
      <c r="J35" s="54"/>
      <c r="K35" s="18">
        <f t="shared" si="1"/>
        <v>0</v>
      </c>
    </row>
    <row r="36" spans="1:11" ht="15">
      <c r="A36" s="152"/>
      <c r="B36" s="12" t="s">
        <v>42</v>
      </c>
      <c r="C36" s="13"/>
      <c r="D36" s="54"/>
      <c r="E36" s="42"/>
      <c r="F36" s="54"/>
      <c r="G36" s="18">
        <f t="shared" si="0"/>
        <v>0</v>
      </c>
      <c r="H36" s="55"/>
      <c r="I36" s="54"/>
      <c r="J36" s="54"/>
      <c r="K36" s="18">
        <f t="shared" si="1"/>
        <v>0</v>
      </c>
    </row>
    <row r="37" spans="1:11" ht="15">
      <c r="A37" s="152"/>
      <c r="B37" s="12" t="s">
        <v>42</v>
      </c>
      <c r="C37" s="13"/>
      <c r="D37" s="54"/>
      <c r="E37" s="42"/>
      <c r="F37" s="54"/>
      <c r="G37" s="18">
        <f t="shared" si="0"/>
        <v>0</v>
      </c>
      <c r="H37" s="55"/>
      <c r="I37" s="54"/>
      <c r="J37" s="54"/>
      <c r="K37" s="18">
        <f t="shared" si="1"/>
        <v>0</v>
      </c>
    </row>
    <row r="38" spans="1:11" ht="15">
      <c r="A38" s="152"/>
      <c r="B38" s="12" t="s">
        <v>42</v>
      </c>
      <c r="C38" s="13"/>
      <c r="D38" s="54"/>
      <c r="E38" s="42"/>
      <c r="F38" s="54"/>
      <c r="G38" s="18">
        <f t="shared" si="0"/>
        <v>0</v>
      </c>
      <c r="H38" s="55"/>
      <c r="I38" s="54"/>
      <c r="J38" s="54"/>
      <c r="K38" s="18">
        <f t="shared" si="1"/>
        <v>0</v>
      </c>
    </row>
    <row r="39" spans="1:11" ht="15">
      <c r="A39" s="152"/>
      <c r="B39" s="12" t="s">
        <v>42</v>
      </c>
      <c r="C39" s="13"/>
      <c r="D39" s="54"/>
      <c r="E39" s="42"/>
      <c r="F39" s="54"/>
      <c r="G39" s="18">
        <f t="shared" si="0"/>
        <v>0</v>
      </c>
      <c r="H39" s="55"/>
      <c r="I39" s="54"/>
      <c r="J39" s="54"/>
      <c r="K39" s="18">
        <f t="shared" si="1"/>
        <v>0</v>
      </c>
    </row>
  </sheetData>
  <sheetProtection password="C7A7" sheet="1"/>
  <mergeCells count="2">
    <mergeCell ref="A5:A19"/>
    <mergeCell ref="A20:A39"/>
  </mergeCells>
  <conditionalFormatting sqref="K5:K39">
    <cfRule type="top10" priority="3" dxfId="0" stopIfTrue="1" rank="3"/>
  </conditionalFormatting>
  <conditionalFormatting sqref="K20:K39">
    <cfRule type="top10" priority="1" dxfId="32" stopIfTrue="1" rank="3"/>
  </conditionalFormatting>
  <dataValidations count="1">
    <dataValidation type="list" allowBlank="1" showInputMessage="1" showErrorMessage="1" promptTitle="GRADE" prompt="Sélectionner le grade qui corespond au cadet" sqref="B5:B39">
      <formula1>grade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D1">
      <selection activeCell="I5" sqref="I5:U39"/>
    </sheetView>
  </sheetViews>
  <sheetFormatPr defaultColWidth="11.421875" defaultRowHeight="15"/>
  <cols>
    <col min="1" max="1" width="5.57421875" style="82" customWidth="1"/>
    <col min="2" max="6" width="20.421875" style="82" customWidth="1"/>
    <col min="7" max="7" width="6.7109375" style="82" hidden="1" customWidth="1"/>
    <col min="8" max="8" width="20.421875" style="82" customWidth="1"/>
    <col min="9" max="9" width="21.8515625" style="82" bestFit="1" customWidth="1"/>
    <col min="10" max="10" width="21.8515625" style="82" hidden="1" customWidth="1"/>
    <col min="11" max="11" width="16.57421875" style="82" bestFit="1" customWidth="1"/>
    <col min="12" max="12" width="7.28125" style="82" hidden="1" customWidth="1"/>
    <col min="13" max="13" width="30.57421875" style="123" bestFit="1" customWidth="1"/>
    <col min="14" max="14" width="9.57421875" style="82" hidden="1" customWidth="1"/>
    <col min="15" max="15" width="28.421875" style="123" customWidth="1"/>
    <col min="16" max="16" width="8.140625" style="82" hidden="1" customWidth="1"/>
    <col min="17" max="17" width="25.28125" style="123" customWidth="1"/>
    <col min="18" max="18" width="12.00390625" style="82" hidden="1" customWidth="1"/>
    <col min="19" max="19" width="41.421875" style="82" bestFit="1" customWidth="1"/>
    <col min="20" max="20" width="15.28125" style="82" hidden="1" customWidth="1"/>
    <col min="21" max="21" width="24.28125" style="82" bestFit="1" customWidth="1"/>
    <col min="22" max="22" width="12.00390625" style="82" hidden="1" customWidth="1"/>
    <col min="23" max="16384" width="11.421875" style="82" customWidth="1"/>
  </cols>
  <sheetData>
    <row r="1" spans="1:8" ht="15.75">
      <c r="A1" s="81" t="s">
        <v>110</v>
      </c>
      <c r="H1" s="122"/>
    </row>
    <row r="2" spans="5:6" ht="15">
      <c r="E2" s="124" t="s">
        <v>115</v>
      </c>
      <c r="F2" s="135"/>
    </row>
    <row r="3" spans="1:23" s="85" customFormat="1" ht="83.25" customHeight="1">
      <c r="A3" s="83" t="s">
        <v>1</v>
      </c>
      <c r="B3" s="83" t="s">
        <v>2</v>
      </c>
      <c r="C3" s="83" t="s">
        <v>111</v>
      </c>
      <c r="D3" s="95" t="s">
        <v>122</v>
      </c>
      <c r="E3" s="95" t="s">
        <v>123</v>
      </c>
      <c r="F3" s="83" t="s">
        <v>112</v>
      </c>
      <c r="G3" s="125" t="s">
        <v>116</v>
      </c>
      <c r="H3" s="84" t="s">
        <v>160</v>
      </c>
      <c r="I3" s="126" t="s">
        <v>109</v>
      </c>
      <c r="J3" s="127"/>
      <c r="K3" s="84" t="s">
        <v>124</v>
      </c>
      <c r="L3" s="84"/>
      <c r="M3" s="95" t="s">
        <v>125</v>
      </c>
      <c r="N3" s="84"/>
      <c r="O3" s="128" t="s">
        <v>132</v>
      </c>
      <c r="P3" s="121"/>
      <c r="Q3" s="84" t="s">
        <v>139</v>
      </c>
      <c r="R3" s="84"/>
      <c r="S3" s="84" t="s">
        <v>146</v>
      </c>
      <c r="T3" s="84"/>
      <c r="U3" s="84" t="s">
        <v>153</v>
      </c>
      <c r="V3" s="84"/>
      <c r="W3" s="83" t="s">
        <v>4</v>
      </c>
    </row>
    <row r="4" spans="1:23" ht="13.5" customHeight="1">
      <c r="A4" s="87"/>
      <c r="B4" s="87"/>
      <c r="C4" s="129"/>
      <c r="D4" s="130">
        <v>0.75</v>
      </c>
      <c r="E4" s="131">
        <v>0.5</v>
      </c>
      <c r="F4" s="87"/>
      <c r="G4" s="132">
        <v>3</v>
      </c>
      <c r="H4" s="89"/>
      <c r="I4" s="91"/>
      <c r="J4" s="91"/>
      <c r="K4" s="90"/>
      <c r="L4" s="90"/>
      <c r="M4" s="97"/>
      <c r="N4" s="90"/>
      <c r="O4" s="133"/>
      <c r="P4" s="99"/>
      <c r="Q4" s="92"/>
      <c r="R4" s="92"/>
      <c r="S4" s="92"/>
      <c r="T4" s="92"/>
      <c r="U4" s="92"/>
      <c r="V4" s="92"/>
      <c r="W4" s="87"/>
    </row>
    <row r="5" spans="1:23" ht="15">
      <c r="A5" s="12" t="s">
        <v>42</v>
      </c>
      <c r="B5" s="13"/>
      <c r="C5" s="44"/>
      <c r="D5" s="136"/>
      <c r="E5" s="136"/>
      <c r="F5" s="45"/>
      <c r="G5" s="134">
        <f>INT(($F$2-F5)/365.2)</f>
        <v>0</v>
      </c>
      <c r="H5" s="134" t="str">
        <f>IF(OR(C5=LISTE!$N$3,C5=LISTE!$N$4,C5=LISTE!$N$5)*AND(G5&gt;=$G$4)*AND(D5&gt;=$D$4)*AND(E5&gt;=$E$4),"QUALIFIÉ","DISQUALIFIÉ")</f>
        <v>DISQUALIFIÉ</v>
      </c>
      <c r="I5" s="54"/>
      <c r="J5" s="4">
        <f>IF(I5=LISTE!$L$1,0,IF(I5=LISTE!$L$2,1,IF(I5=LISTE!$L$3,2,IF(I5=LISTE!$L$4,3,IF(I5=LISTE!$L$5,4,IF(I5=LISTE!$L$6,5,0))))))</f>
        <v>0</v>
      </c>
      <c r="K5" s="5"/>
      <c r="L5" s="120">
        <f>IF(K5=LISTE!$P$1,0,IF(K5=LISTE!$P$2,1,IF(K5=LISTE!$P$3,2,IF(K5=LISTE!$P$4,3,IF(K5=LISTE!$P$5,4,IF(K5=LISTE!$P$6,5,0))))))</f>
        <v>0</v>
      </c>
      <c r="M5" s="137"/>
      <c r="N5" s="138">
        <f>IF(M5=LISTE!$R$1,0,IF(M5=LISTE!$R$2,1,IF(M5=LISTE!$R$3,2,IF(M5=LISTE!$R$4,3,IF(M5=LISTE!$R$5,4,IF(M5=LISTE!$R$6,5,0))))))</f>
        <v>0</v>
      </c>
      <c r="O5" s="137"/>
      <c r="P5" s="43">
        <f>IF(O5=LISTE!$T$1,0,IF(O5=LISTE!$T$2,1,IF(O5=LISTE!$T$3,2,IF(O5=LISTE!$T$4,3,IF(O5=LISTE!$T$5,4,IF(O5=LISTE!$T$6,5,0))))))</f>
        <v>0</v>
      </c>
      <c r="Q5" s="50"/>
      <c r="R5" s="54">
        <f>IF(Q5=LISTE!$V$1,-3,IF(Q5=LISTE!$V$2,-2,IF(Q5=LISTE!$V$3,-1,IF(Q5=LISTE!$V$4,3,IF(Q5=LISTE!$V$5,4,IF(Q5=LISTE!$V$6,5,0))))))</f>
        <v>0</v>
      </c>
      <c r="S5" s="54"/>
      <c r="T5" s="54">
        <f>IF(S5=LISTE!$X$1,0,IF(S5=LISTE!$X$2,1,IF(S5=LISTE!$X$3,2,IF(S5=LISTE!$X$4,3,IF(S5=LISTE!$X$5,4,IF(S5=LISTE!$X$6,5,0))))))</f>
        <v>0</v>
      </c>
      <c r="U5" s="54"/>
      <c r="V5" s="118">
        <f>IF(U5=LISTE!$Z$1,0,IF(U5=LISTE!$Z$2,1,IF(U5=LISTE!$Z$3,2,IF(U5=LISTE!$Z$4,3,IF(U5=LISTE!$Z$5,4,IF(U5=LISTE!$Z$6,5,0))))))</f>
        <v>0</v>
      </c>
      <c r="W5" s="18">
        <f>J5+L5+N5+P5+R5+T5+V5</f>
        <v>0</v>
      </c>
    </row>
    <row r="6" spans="1:23" ht="15">
      <c r="A6" s="12" t="s">
        <v>42</v>
      </c>
      <c r="B6" s="13"/>
      <c r="C6" s="44"/>
      <c r="D6" s="136"/>
      <c r="E6" s="136"/>
      <c r="F6" s="45"/>
      <c r="G6" s="134">
        <f aca="true" t="shared" si="0" ref="G6:G39">INT(($F$2-F6)/365.2)</f>
        <v>0</v>
      </c>
      <c r="H6" s="134" t="str">
        <f>IF(OR(C6=LISTE!$N$3,C6=LISTE!$N$4,C6=LISTE!$N$5)*AND(G6&gt;=$G$4)*AND(D6&gt;=$D$4)*AND(E6&gt;=$E$4),"QUALIFIÉ","DISQUALIFIÉ")</f>
        <v>DISQUALIFIÉ</v>
      </c>
      <c r="I6" s="54"/>
      <c r="J6" s="4">
        <f>IF(I6=LISTE!$L$1,0,IF(I6=LISTE!$L$2,1,IF(I6=LISTE!$L$3,2,IF(I6=LISTE!$L$4,3,IF(I6=LISTE!$L$5,4,IF(I6=LISTE!$L$6,5,0))))))</f>
        <v>0</v>
      </c>
      <c r="K6" s="5"/>
      <c r="L6" s="120">
        <f>IF(K6=LISTE!$P$1,0,IF(K6=LISTE!$P$2,1,IF(K6=LISTE!$P$3,2,IF(K6=LISTE!$P$4,3,IF(K6=LISTE!$P$5,4,IF(K6=LISTE!$P$6,5,0))))))</f>
        <v>0</v>
      </c>
      <c r="M6" s="137"/>
      <c r="N6" s="138">
        <f>IF(M6=LISTE!$R$1,0,IF(M6=LISTE!$R$2,1,IF(M6=LISTE!$R$3,2,IF(M6=LISTE!$R$4,3,IF(M6=LISTE!$R$5,4,IF(M6=LISTE!$R$6,5,0))))))</f>
        <v>0</v>
      </c>
      <c r="O6" s="137"/>
      <c r="P6" s="43">
        <f>IF(O6=LISTE!$T$1,0,IF(O6=LISTE!$T$2,1,IF(O6=LISTE!$T$3,2,IF(O6=LISTE!$T$4,3,IF(O6=LISTE!$T$5,4,IF(O6=LISTE!$T$6,5,0))))))</f>
        <v>0</v>
      </c>
      <c r="Q6" s="50"/>
      <c r="R6" s="54">
        <f>IF(Q6=LISTE!$V$1,-3,IF(Q6=LISTE!$V$2,-2,IF(Q6=LISTE!$V$3,-1,IF(Q6=LISTE!$V$4,3,IF(Q6=LISTE!$V$5,4,IF(Q6=LISTE!$V$6,5,0))))))</f>
        <v>0</v>
      </c>
      <c r="S6" s="54"/>
      <c r="T6" s="54">
        <f>IF(S6=LISTE!$X$1,0,IF(S6=LISTE!$X$2,1,IF(S6=LISTE!$X$3,2,IF(S6=LISTE!$X$4,3,IF(S6=LISTE!$X$5,4,IF(S6=LISTE!$X$6,5,0))))))</f>
        <v>0</v>
      </c>
      <c r="U6" s="54"/>
      <c r="V6" s="118">
        <f>IF(U6=LISTE!$Z$1,0,IF(U6=LISTE!$Z$2,1,IF(U6=LISTE!$Z$3,2,IF(U6=LISTE!$Z$4,3,IF(U6=LISTE!$Z$5,4,IF(U6=LISTE!$Z$6,5,0))))))</f>
        <v>0</v>
      </c>
      <c r="W6" s="18">
        <f aca="true" t="shared" si="1" ref="W6:W39">J6+L6+N6+P6+R6+T6+V6</f>
        <v>0</v>
      </c>
    </row>
    <row r="7" spans="1:23" ht="15">
      <c r="A7" s="12" t="s">
        <v>42</v>
      </c>
      <c r="B7" s="13"/>
      <c r="C7" s="44"/>
      <c r="D7" s="136"/>
      <c r="E7" s="136"/>
      <c r="F7" s="45"/>
      <c r="G7" s="134">
        <f t="shared" si="0"/>
        <v>0</v>
      </c>
      <c r="H7" s="134" t="str">
        <f>IF(OR(C7=LISTE!$N$3,C7=LISTE!$N$4,C7=LISTE!$N$5)*AND(G7&gt;=$G$4)*AND(D7&gt;=$D$4)*AND(E7&gt;=$E$4),"QUALIFIÉ","DISQUALIFIÉ")</f>
        <v>DISQUALIFIÉ</v>
      </c>
      <c r="I7" s="54"/>
      <c r="J7" s="4">
        <f>IF(I7=LISTE!$L$1,0,IF(I7=LISTE!$L$2,1,IF(I7=LISTE!$L$3,2,IF(I7=LISTE!$L$4,3,IF(I7=LISTE!$L$5,4,IF(I7=LISTE!$L$6,5,0))))))</f>
        <v>0</v>
      </c>
      <c r="K7" s="5"/>
      <c r="L7" s="120">
        <f>IF(K7=LISTE!$P$1,0,IF(K7=LISTE!$P$2,1,IF(K7=LISTE!$P$3,2,IF(K7=LISTE!$P$4,3,IF(K7=LISTE!$P$5,4,IF(K7=LISTE!$P$6,5,0))))))</f>
        <v>0</v>
      </c>
      <c r="M7" s="137"/>
      <c r="N7" s="138">
        <f>IF(M7=LISTE!$R$1,0,IF(M7=LISTE!$R$2,1,IF(M7=LISTE!$R$3,2,IF(M7=LISTE!$R$4,3,IF(M7=LISTE!$R$5,4,IF(M7=LISTE!$R$6,5,0))))))</f>
        <v>0</v>
      </c>
      <c r="O7" s="137"/>
      <c r="P7" s="43">
        <f>IF(O7=LISTE!$T$1,0,IF(O7=LISTE!$T$2,1,IF(O7=LISTE!$T$3,2,IF(O7=LISTE!$T$4,3,IF(O7=LISTE!$T$5,4,IF(O7=LISTE!$T$6,5,0))))))</f>
        <v>0</v>
      </c>
      <c r="Q7" s="50"/>
      <c r="R7" s="54">
        <f>IF(Q7=LISTE!$V$1,-3,IF(Q7=LISTE!$V$2,-2,IF(Q7=LISTE!$V$3,-1,IF(Q7=LISTE!$V$4,3,IF(Q7=LISTE!$V$5,4,IF(Q7=LISTE!$V$6,5,0))))))</f>
        <v>0</v>
      </c>
      <c r="S7" s="54"/>
      <c r="T7" s="54">
        <f>IF(S7=LISTE!$X$1,0,IF(S7=LISTE!$X$2,1,IF(S7=LISTE!$X$3,2,IF(S7=LISTE!$X$4,3,IF(S7=LISTE!$X$5,4,IF(S7=LISTE!$X$6,5,0))))))</f>
        <v>0</v>
      </c>
      <c r="U7" s="54"/>
      <c r="V7" s="118">
        <f>IF(U7=LISTE!$Z$1,0,IF(U7=LISTE!$Z$2,1,IF(U7=LISTE!$Z$3,2,IF(U7=LISTE!$Z$4,3,IF(U7=LISTE!$Z$5,4,IF(U7=LISTE!$Z$6,5,0))))))</f>
        <v>0</v>
      </c>
      <c r="W7" s="18">
        <f t="shared" si="1"/>
        <v>0</v>
      </c>
    </row>
    <row r="8" spans="1:23" ht="15">
      <c r="A8" s="12" t="s">
        <v>42</v>
      </c>
      <c r="B8" s="13"/>
      <c r="C8" s="44"/>
      <c r="D8" s="136"/>
      <c r="E8" s="136"/>
      <c r="F8" s="45"/>
      <c r="G8" s="134">
        <f t="shared" si="0"/>
        <v>0</v>
      </c>
      <c r="H8" s="134" t="str">
        <f>IF(OR(C8=LISTE!$N$3,C8=LISTE!$N$4,C8=LISTE!$N$5)*AND(G8&gt;=$G$4)*AND(D8&gt;=$D$4)*AND(E8&gt;=$E$4),"QUALIFIÉ","DISQUALIFIÉ")</f>
        <v>DISQUALIFIÉ</v>
      </c>
      <c r="I8" s="54"/>
      <c r="J8" s="4">
        <f>IF(I8=LISTE!$L$1,0,IF(I8=LISTE!$L$2,1,IF(I8=LISTE!$L$3,2,IF(I8=LISTE!$L$4,3,IF(I8=LISTE!$L$5,4,IF(I8=LISTE!$L$6,5,0))))))</f>
        <v>0</v>
      </c>
      <c r="K8" s="5"/>
      <c r="L8" s="120">
        <f>IF(K8=LISTE!$P$1,0,IF(K8=LISTE!$P$2,1,IF(K8=LISTE!$P$3,2,IF(K8=LISTE!$P$4,3,IF(K8=LISTE!$P$5,4,IF(K8=LISTE!$P$6,5,0))))))</f>
        <v>0</v>
      </c>
      <c r="M8" s="137"/>
      <c r="N8" s="138">
        <f>IF(M8=LISTE!$R$1,0,IF(M8=LISTE!$R$2,1,IF(M8=LISTE!$R$3,2,IF(M8=LISTE!$R$4,3,IF(M8=LISTE!$R$5,4,IF(M8=LISTE!$R$6,5,0))))))</f>
        <v>0</v>
      </c>
      <c r="O8" s="137"/>
      <c r="P8" s="43">
        <f>IF(O8=LISTE!$T$1,0,IF(O8=LISTE!$T$2,1,IF(O8=LISTE!$T$3,2,IF(O8=LISTE!$T$4,3,IF(O8=LISTE!$T$5,4,IF(O8=LISTE!$T$6,5,0))))))</f>
        <v>0</v>
      </c>
      <c r="Q8" s="50"/>
      <c r="R8" s="54">
        <f>IF(Q8=LISTE!$V$1,-3,IF(Q8=LISTE!$V$2,-2,IF(Q8=LISTE!$V$3,-1,IF(Q8=LISTE!$V$4,3,IF(Q8=LISTE!$V$5,4,IF(Q8=LISTE!$V$6,5,0))))))</f>
        <v>0</v>
      </c>
      <c r="S8" s="54"/>
      <c r="T8" s="54">
        <f>IF(S8=LISTE!$X$1,0,IF(S8=LISTE!$X$2,1,IF(S8=LISTE!$X$3,2,IF(S8=LISTE!$X$4,3,IF(S8=LISTE!$X$5,4,IF(S8=LISTE!$X$6,5,0))))))</f>
        <v>0</v>
      </c>
      <c r="U8" s="54"/>
      <c r="V8" s="118">
        <f>IF(U8=LISTE!$Z$1,0,IF(U8=LISTE!$Z$2,1,IF(U8=LISTE!$Z$3,2,IF(U8=LISTE!$Z$4,3,IF(U8=LISTE!$Z$5,4,IF(U8=LISTE!$Z$6,5,0))))))</f>
        <v>0</v>
      </c>
      <c r="W8" s="18">
        <f t="shared" si="1"/>
        <v>0</v>
      </c>
    </row>
    <row r="9" spans="1:23" ht="15">
      <c r="A9" s="12" t="s">
        <v>42</v>
      </c>
      <c r="B9" s="13"/>
      <c r="C9" s="44"/>
      <c r="D9" s="136"/>
      <c r="E9" s="136"/>
      <c r="F9" s="45"/>
      <c r="G9" s="134">
        <f t="shared" si="0"/>
        <v>0</v>
      </c>
      <c r="H9" s="134" t="str">
        <f>IF(OR(C9=LISTE!$N$3,C9=LISTE!$N$4,C9=LISTE!$N$5)*AND(G9&gt;=$G$4)*AND(D9&gt;=$D$4)*AND(E9&gt;=$E$4),"QUALIFIÉ","DISQUALIFIÉ")</f>
        <v>DISQUALIFIÉ</v>
      </c>
      <c r="I9" s="54"/>
      <c r="J9" s="4">
        <f>IF(I9=LISTE!$L$1,0,IF(I9=LISTE!$L$2,1,IF(I9=LISTE!$L$3,2,IF(I9=LISTE!$L$4,3,IF(I9=LISTE!$L$5,4,IF(I9=LISTE!$L$6,5,0))))))</f>
        <v>0</v>
      </c>
      <c r="K9" s="5"/>
      <c r="L9" s="120">
        <f>IF(K9=LISTE!$P$1,0,IF(K9=LISTE!$P$2,1,IF(K9=LISTE!$P$3,2,IF(K9=LISTE!$P$4,3,IF(K9=LISTE!$P$5,4,IF(K9=LISTE!$P$6,5,0))))))</f>
        <v>0</v>
      </c>
      <c r="M9" s="137"/>
      <c r="N9" s="138">
        <f>IF(M9=LISTE!$R$1,0,IF(M9=LISTE!$R$2,1,IF(M9=LISTE!$R$3,2,IF(M9=LISTE!$R$4,3,IF(M9=LISTE!$R$5,4,IF(M9=LISTE!$R$6,5,0))))))</f>
        <v>0</v>
      </c>
      <c r="O9" s="137"/>
      <c r="P9" s="43">
        <f>IF(O9=LISTE!$T$1,0,IF(O9=LISTE!$T$2,1,IF(O9=LISTE!$T$3,2,IF(O9=LISTE!$T$4,3,IF(O9=LISTE!$T$5,4,IF(O9=LISTE!$T$6,5,0))))))</f>
        <v>0</v>
      </c>
      <c r="Q9" s="50"/>
      <c r="R9" s="54">
        <f>IF(Q9=LISTE!$V$1,-3,IF(Q9=LISTE!$V$2,-2,IF(Q9=LISTE!$V$3,-1,IF(Q9=LISTE!$V$4,3,IF(Q9=LISTE!$V$5,4,IF(Q9=LISTE!$V$6,5,0))))))</f>
        <v>0</v>
      </c>
      <c r="S9" s="54"/>
      <c r="T9" s="54">
        <f>IF(S9=LISTE!$X$1,0,IF(S9=LISTE!$X$2,1,IF(S9=LISTE!$X$3,2,IF(S9=LISTE!$X$4,3,IF(S9=LISTE!$X$5,4,IF(S9=LISTE!$X$6,5,0))))))</f>
        <v>0</v>
      </c>
      <c r="U9" s="54"/>
      <c r="V9" s="118">
        <f>IF(U9=LISTE!$Z$1,0,IF(U9=LISTE!$Z$2,1,IF(U9=LISTE!$Z$3,2,IF(U9=LISTE!$Z$4,3,IF(U9=LISTE!$Z$5,4,IF(U9=LISTE!$Z$6,5,0))))))</f>
        <v>0</v>
      </c>
      <c r="W9" s="18">
        <f t="shared" si="1"/>
        <v>0</v>
      </c>
    </row>
    <row r="10" spans="1:23" ht="15">
      <c r="A10" s="12" t="s">
        <v>42</v>
      </c>
      <c r="B10" s="13"/>
      <c r="C10" s="44"/>
      <c r="D10" s="136"/>
      <c r="E10" s="136"/>
      <c r="F10" s="45"/>
      <c r="G10" s="134">
        <f t="shared" si="0"/>
        <v>0</v>
      </c>
      <c r="H10" s="134" t="str">
        <f>IF(OR(C10=LISTE!$N$3,C10=LISTE!$N$4,C10=LISTE!$N$5)*AND(G10&gt;=$G$4)*AND(D10&gt;=$D$4)*AND(E10&gt;=$E$4),"QUALIFIÉ","DISQUALIFIÉ")</f>
        <v>DISQUALIFIÉ</v>
      </c>
      <c r="I10" s="54"/>
      <c r="J10" s="4">
        <f>IF(I10=LISTE!$L$1,0,IF(I10=LISTE!$L$2,1,IF(I10=LISTE!$L$3,2,IF(I10=LISTE!$L$4,3,IF(I10=LISTE!$L$5,4,IF(I10=LISTE!$L$6,5,0))))))</f>
        <v>0</v>
      </c>
      <c r="K10" s="5"/>
      <c r="L10" s="120">
        <f>IF(K10=LISTE!$P$1,0,IF(K10=LISTE!$P$2,1,IF(K10=LISTE!$P$3,2,IF(K10=LISTE!$P$4,3,IF(K10=LISTE!$P$5,4,IF(K10=LISTE!$P$6,5,0))))))</f>
        <v>0</v>
      </c>
      <c r="M10" s="137"/>
      <c r="N10" s="138">
        <f>IF(M10=LISTE!$R$1,0,IF(M10=LISTE!$R$2,1,IF(M10=LISTE!$R$3,2,IF(M10=LISTE!$R$4,3,IF(M10=LISTE!$R$5,4,IF(M10=LISTE!$R$6,5,0))))))</f>
        <v>0</v>
      </c>
      <c r="O10" s="137"/>
      <c r="P10" s="43">
        <f>IF(O10=LISTE!$T$1,0,IF(O10=LISTE!$T$2,1,IF(O10=LISTE!$T$3,2,IF(O10=LISTE!$T$4,3,IF(O10=LISTE!$T$5,4,IF(O10=LISTE!$T$6,5,0))))))</f>
        <v>0</v>
      </c>
      <c r="Q10" s="50"/>
      <c r="R10" s="54">
        <f>IF(Q10=LISTE!$V$1,-3,IF(Q10=LISTE!$V$2,-2,IF(Q10=LISTE!$V$3,-1,IF(Q10=LISTE!$V$4,3,IF(Q10=LISTE!$V$5,4,IF(Q10=LISTE!$V$6,5,0))))))</f>
        <v>0</v>
      </c>
      <c r="S10" s="54"/>
      <c r="T10" s="54">
        <f>IF(S10=LISTE!$X$1,0,IF(S10=LISTE!$X$2,1,IF(S10=LISTE!$X$3,2,IF(S10=LISTE!$X$4,3,IF(S10=LISTE!$X$5,4,IF(S10=LISTE!$X$6,5,0))))))</f>
        <v>0</v>
      </c>
      <c r="U10" s="54"/>
      <c r="V10" s="118">
        <f>IF(U10=LISTE!$Z$1,0,IF(U10=LISTE!$Z$2,1,IF(U10=LISTE!$Z$3,2,IF(U10=LISTE!$Z$4,3,IF(U10=LISTE!$Z$5,4,IF(U10=LISTE!$Z$6,5,0))))))</f>
        <v>0</v>
      </c>
      <c r="W10" s="18">
        <f t="shared" si="1"/>
        <v>0</v>
      </c>
    </row>
    <row r="11" spans="1:23" ht="15">
      <c r="A11" s="12" t="s">
        <v>42</v>
      </c>
      <c r="B11" s="13"/>
      <c r="C11" s="44"/>
      <c r="D11" s="136"/>
      <c r="E11" s="136"/>
      <c r="F11" s="45"/>
      <c r="G11" s="134">
        <f t="shared" si="0"/>
        <v>0</v>
      </c>
      <c r="H11" s="134" t="str">
        <f>IF(OR(C11=LISTE!$N$3,C11=LISTE!$N$4,C11=LISTE!$N$5)*AND(G11&gt;=$G$4)*AND(D11&gt;=$D$4)*AND(E11&gt;=$E$4),"QUALIFIÉ","DISQUALIFIÉ")</f>
        <v>DISQUALIFIÉ</v>
      </c>
      <c r="I11" s="54"/>
      <c r="J11" s="4">
        <f>IF(I11=LISTE!$L$1,0,IF(I11=LISTE!$L$2,1,IF(I11=LISTE!$L$3,2,IF(I11=LISTE!$L$4,3,IF(I11=LISTE!$L$5,4,IF(I11=LISTE!$L$6,5,0))))))</f>
        <v>0</v>
      </c>
      <c r="K11" s="5"/>
      <c r="L11" s="120">
        <f>IF(K11=LISTE!$P$1,0,IF(K11=LISTE!$P$2,1,IF(K11=LISTE!$P$3,2,IF(K11=LISTE!$P$4,3,IF(K11=LISTE!$P$5,4,IF(K11=LISTE!$P$6,5,0))))))</f>
        <v>0</v>
      </c>
      <c r="M11" s="137"/>
      <c r="N11" s="138">
        <f>IF(M11=LISTE!$R$1,0,IF(M11=LISTE!$R$2,1,IF(M11=LISTE!$R$3,2,IF(M11=LISTE!$R$4,3,IF(M11=LISTE!$R$5,4,IF(M11=LISTE!$R$6,5,0))))))</f>
        <v>0</v>
      </c>
      <c r="O11" s="137"/>
      <c r="P11" s="43">
        <f>IF(O11=LISTE!$T$1,0,IF(O11=LISTE!$T$2,1,IF(O11=LISTE!$T$3,2,IF(O11=LISTE!$T$4,3,IF(O11=LISTE!$T$5,4,IF(O11=LISTE!$T$6,5,0))))))</f>
        <v>0</v>
      </c>
      <c r="Q11" s="50"/>
      <c r="R11" s="54">
        <f>IF(Q11=LISTE!$V$1,-3,IF(Q11=LISTE!$V$2,-2,IF(Q11=LISTE!$V$3,-1,IF(Q11=LISTE!$V$4,3,IF(Q11=LISTE!$V$5,4,IF(Q11=LISTE!$V$6,5,0))))))</f>
        <v>0</v>
      </c>
      <c r="S11" s="54"/>
      <c r="T11" s="54">
        <f>IF(S11=LISTE!$X$1,0,IF(S11=LISTE!$X$2,1,IF(S11=LISTE!$X$3,2,IF(S11=LISTE!$X$4,3,IF(S11=LISTE!$X$5,4,IF(S11=LISTE!$X$6,5,0))))))</f>
        <v>0</v>
      </c>
      <c r="U11" s="54"/>
      <c r="V11" s="118">
        <f>IF(U11=LISTE!$Z$1,0,IF(U11=LISTE!$Z$2,1,IF(U11=LISTE!$Z$3,2,IF(U11=LISTE!$Z$4,3,IF(U11=LISTE!$Z$5,4,IF(U11=LISTE!$Z$6,5,0))))))</f>
        <v>0</v>
      </c>
      <c r="W11" s="18">
        <f t="shared" si="1"/>
        <v>0</v>
      </c>
    </row>
    <row r="12" spans="1:23" ht="15">
      <c r="A12" s="12" t="s">
        <v>42</v>
      </c>
      <c r="B12" s="13"/>
      <c r="C12" s="44"/>
      <c r="D12" s="136"/>
      <c r="E12" s="136"/>
      <c r="F12" s="45"/>
      <c r="G12" s="134">
        <f t="shared" si="0"/>
        <v>0</v>
      </c>
      <c r="H12" s="134" t="str">
        <f>IF(OR(C12=LISTE!$N$3,C12=LISTE!$N$4,C12=LISTE!$N$5)*AND(G12&gt;=$G$4)*AND(D12&gt;=$D$4)*AND(E12&gt;=$E$4),"QUALIFIÉ","DISQUALIFIÉ")</f>
        <v>DISQUALIFIÉ</v>
      </c>
      <c r="I12" s="54"/>
      <c r="J12" s="4">
        <f>IF(I12=LISTE!$L$1,0,IF(I12=LISTE!$L$2,1,IF(I12=LISTE!$L$3,2,IF(I12=LISTE!$L$4,3,IF(I12=LISTE!$L$5,4,IF(I12=LISTE!$L$6,5,0))))))</f>
        <v>0</v>
      </c>
      <c r="K12" s="5"/>
      <c r="L12" s="120">
        <f>IF(K12=LISTE!$P$1,0,IF(K12=LISTE!$P$2,1,IF(K12=LISTE!$P$3,2,IF(K12=LISTE!$P$4,3,IF(K12=LISTE!$P$5,4,IF(K12=LISTE!$P$6,5,0))))))</f>
        <v>0</v>
      </c>
      <c r="M12" s="137"/>
      <c r="N12" s="138">
        <f>IF(M12=LISTE!$R$1,0,IF(M12=LISTE!$R$2,1,IF(M12=LISTE!$R$3,2,IF(M12=LISTE!$R$4,3,IF(M12=LISTE!$R$5,4,IF(M12=LISTE!$R$6,5,0))))))</f>
        <v>0</v>
      </c>
      <c r="O12" s="137"/>
      <c r="P12" s="43">
        <f>IF(O12=LISTE!$T$1,0,IF(O12=LISTE!$T$2,1,IF(O12=LISTE!$T$3,2,IF(O12=LISTE!$T$4,3,IF(O12=LISTE!$T$5,4,IF(O12=LISTE!$T$6,5,0))))))</f>
        <v>0</v>
      </c>
      <c r="Q12" s="50"/>
      <c r="R12" s="54">
        <f>IF(Q12=LISTE!$V$1,-3,IF(Q12=LISTE!$V$2,-2,IF(Q12=LISTE!$V$3,-1,IF(Q12=LISTE!$V$4,3,IF(Q12=LISTE!$V$5,4,IF(Q12=LISTE!$V$6,5,0))))))</f>
        <v>0</v>
      </c>
      <c r="S12" s="54"/>
      <c r="T12" s="54">
        <f>IF(S12=LISTE!$X$1,0,IF(S12=LISTE!$X$2,1,IF(S12=LISTE!$X$3,2,IF(S12=LISTE!$X$4,3,IF(S12=LISTE!$X$5,4,IF(S12=LISTE!$X$6,5,0))))))</f>
        <v>0</v>
      </c>
      <c r="U12" s="54"/>
      <c r="V12" s="118">
        <f>IF(U12=LISTE!$Z$1,0,IF(U12=LISTE!$Z$2,1,IF(U12=LISTE!$Z$3,2,IF(U12=LISTE!$Z$4,3,IF(U12=LISTE!$Z$5,4,IF(U12=LISTE!$Z$6,5,0))))))</f>
        <v>0</v>
      </c>
      <c r="W12" s="18">
        <f t="shared" si="1"/>
        <v>0</v>
      </c>
    </row>
    <row r="13" spans="1:23" ht="15">
      <c r="A13" s="12" t="s">
        <v>42</v>
      </c>
      <c r="B13" s="13"/>
      <c r="C13" s="44"/>
      <c r="D13" s="136"/>
      <c r="E13" s="136"/>
      <c r="F13" s="45"/>
      <c r="G13" s="134">
        <f t="shared" si="0"/>
        <v>0</v>
      </c>
      <c r="H13" s="134" t="str">
        <f>IF(OR(C13=LISTE!$N$3,C13=LISTE!$N$4,C13=LISTE!$N$5)*AND(G13&gt;=$G$4)*AND(D13&gt;=$D$4)*AND(E13&gt;=$E$4),"QUALIFIÉ","DISQUALIFIÉ")</f>
        <v>DISQUALIFIÉ</v>
      </c>
      <c r="I13" s="54"/>
      <c r="J13" s="4">
        <f>IF(I13=LISTE!$L$1,0,IF(I13=LISTE!$L$2,1,IF(I13=LISTE!$L$3,2,IF(I13=LISTE!$L$4,3,IF(I13=LISTE!$L$5,4,IF(I13=LISTE!$L$6,5,0))))))</f>
        <v>0</v>
      </c>
      <c r="K13" s="5"/>
      <c r="L13" s="120">
        <f>IF(K13=LISTE!$P$1,0,IF(K13=LISTE!$P$2,1,IF(K13=LISTE!$P$3,2,IF(K13=LISTE!$P$4,3,IF(K13=LISTE!$P$5,4,IF(K13=LISTE!$P$6,5,0))))))</f>
        <v>0</v>
      </c>
      <c r="M13" s="137"/>
      <c r="N13" s="138">
        <f>IF(M13=LISTE!$R$1,0,IF(M13=LISTE!$R$2,1,IF(M13=LISTE!$R$3,2,IF(M13=LISTE!$R$4,3,IF(M13=LISTE!$R$5,4,IF(M13=LISTE!$R$6,5,0))))))</f>
        <v>0</v>
      </c>
      <c r="O13" s="137"/>
      <c r="P13" s="43">
        <f>IF(O13=LISTE!$T$1,0,IF(O13=LISTE!$T$2,1,IF(O13=LISTE!$T$3,2,IF(O13=LISTE!$T$4,3,IF(O13=LISTE!$T$5,4,IF(O13=LISTE!$T$6,5,0))))))</f>
        <v>0</v>
      </c>
      <c r="Q13" s="50"/>
      <c r="R13" s="54">
        <f>IF(Q13=LISTE!$V$1,-3,IF(Q13=LISTE!$V$2,-2,IF(Q13=LISTE!$V$3,-1,IF(Q13=LISTE!$V$4,3,IF(Q13=LISTE!$V$5,4,IF(Q13=LISTE!$V$6,5,0))))))</f>
        <v>0</v>
      </c>
      <c r="S13" s="54"/>
      <c r="T13" s="54">
        <f>IF(S13=LISTE!$X$1,0,IF(S13=LISTE!$X$2,1,IF(S13=LISTE!$X$3,2,IF(S13=LISTE!$X$4,3,IF(S13=LISTE!$X$5,4,IF(S13=LISTE!$X$6,5,0))))))</f>
        <v>0</v>
      </c>
      <c r="U13" s="54"/>
      <c r="V13" s="118">
        <f>IF(U13=LISTE!$Z$1,0,IF(U13=LISTE!$Z$2,1,IF(U13=LISTE!$Z$3,2,IF(U13=LISTE!$Z$4,3,IF(U13=LISTE!$Z$5,4,IF(U13=LISTE!$Z$6,5,0))))))</f>
        <v>0</v>
      </c>
      <c r="W13" s="18">
        <f t="shared" si="1"/>
        <v>0</v>
      </c>
    </row>
    <row r="14" spans="1:23" ht="15">
      <c r="A14" s="12" t="s">
        <v>42</v>
      </c>
      <c r="B14" s="13"/>
      <c r="C14" s="44"/>
      <c r="D14" s="136"/>
      <c r="E14" s="136"/>
      <c r="F14" s="45"/>
      <c r="G14" s="134">
        <f t="shared" si="0"/>
        <v>0</v>
      </c>
      <c r="H14" s="134" t="str">
        <f>IF(OR(C14=LISTE!$N$3,C14=LISTE!$N$4,C14=LISTE!$N$5)*AND(G14&gt;=$G$4)*AND(D14&gt;=$D$4)*AND(E14&gt;=$E$4),"QUALIFIÉ","DISQUALIFIÉ")</f>
        <v>DISQUALIFIÉ</v>
      </c>
      <c r="I14" s="54"/>
      <c r="J14" s="4">
        <f>IF(I14=LISTE!$L$1,0,IF(I14=LISTE!$L$2,1,IF(I14=LISTE!$L$3,2,IF(I14=LISTE!$L$4,3,IF(I14=LISTE!$L$5,4,IF(I14=LISTE!$L$6,5,0))))))</f>
        <v>0</v>
      </c>
      <c r="K14" s="5"/>
      <c r="L14" s="120">
        <f>IF(K14=LISTE!$P$1,0,IF(K14=LISTE!$P$2,1,IF(K14=LISTE!$P$3,2,IF(K14=LISTE!$P$4,3,IF(K14=LISTE!$P$5,4,IF(K14=LISTE!$P$6,5,0))))))</f>
        <v>0</v>
      </c>
      <c r="M14" s="137"/>
      <c r="N14" s="138">
        <f>IF(M14=LISTE!$R$1,0,IF(M14=LISTE!$R$2,1,IF(M14=LISTE!$R$3,2,IF(M14=LISTE!$R$4,3,IF(M14=LISTE!$R$5,4,IF(M14=LISTE!$R$6,5,0))))))</f>
        <v>0</v>
      </c>
      <c r="O14" s="137"/>
      <c r="P14" s="43">
        <f>IF(O14=LISTE!$T$1,0,IF(O14=LISTE!$T$2,1,IF(O14=LISTE!$T$3,2,IF(O14=LISTE!$T$4,3,IF(O14=LISTE!$T$5,4,IF(O14=LISTE!$T$6,5,0))))))</f>
        <v>0</v>
      </c>
      <c r="Q14" s="50"/>
      <c r="R14" s="54">
        <f>IF(Q14=LISTE!$V$1,-3,IF(Q14=LISTE!$V$2,-2,IF(Q14=LISTE!$V$3,-1,IF(Q14=LISTE!$V$4,3,IF(Q14=LISTE!$V$5,4,IF(Q14=LISTE!$V$6,5,0))))))</f>
        <v>0</v>
      </c>
      <c r="S14" s="54"/>
      <c r="T14" s="54">
        <f>IF(S14=LISTE!$X$1,0,IF(S14=LISTE!$X$2,1,IF(S14=LISTE!$X$3,2,IF(S14=LISTE!$X$4,3,IF(S14=LISTE!$X$5,4,IF(S14=LISTE!$X$6,5,0))))))</f>
        <v>0</v>
      </c>
      <c r="U14" s="54"/>
      <c r="V14" s="118">
        <f>IF(U14=LISTE!$Z$1,0,IF(U14=LISTE!$Z$2,1,IF(U14=LISTE!$Z$3,2,IF(U14=LISTE!$Z$4,3,IF(U14=LISTE!$Z$5,4,IF(U14=LISTE!$Z$6,5,0))))))</f>
        <v>0</v>
      </c>
      <c r="W14" s="18">
        <f t="shared" si="1"/>
        <v>0</v>
      </c>
    </row>
    <row r="15" spans="1:23" ht="15">
      <c r="A15" s="12" t="s">
        <v>42</v>
      </c>
      <c r="B15" s="13"/>
      <c r="C15" s="44"/>
      <c r="D15" s="136"/>
      <c r="E15" s="136"/>
      <c r="F15" s="45"/>
      <c r="G15" s="134">
        <f t="shared" si="0"/>
        <v>0</v>
      </c>
      <c r="H15" s="134" t="str">
        <f>IF(OR(C15=LISTE!$N$3,C15=LISTE!$N$4,C15=LISTE!$N$5)*AND(G15&gt;=$G$4)*AND(D15&gt;=$D$4)*AND(E15&gt;=$E$4),"QUALIFIÉ","DISQUALIFIÉ")</f>
        <v>DISQUALIFIÉ</v>
      </c>
      <c r="I15" s="54"/>
      <c r="J15" s="4">
        <f>IF(I15=LISTE!$L$1,0,IF(I15=LISTE!$L$2,1,IF(I15=LISTE!$L$3,2,IF(I15=LISTE!$L$4,3,IF(I15=LISTE!$L$5,4,IF(I15=LISTE!$L$6,5,0))))))</f>
        <v>0</v>
      </c>
      <c r="K15" s="5"/>
      <c r="L15" s="120">
        <f>IF(K15=LISTE!$P$1,0,IF(K15=LISTE!$P$2,1,IF(K15=LISTE!$P$3,2,IF(K15=LISTE!$P$4,3,IF(K15=LISTE!$P$5,4,IF(K15=LISTE!$P$6,5,0))))))</f>
        <v>0</v>
      </c>
      <c r="M15" s="137"/>
      <c r="N15" s="138">
        <f>IF(M15=LISTE!$R$1,0,IF(M15=LISTE!$R$2,1,IF(M15=LISTE!$R$3,2,IF(M15=LISTE!$R$4,3,IF(M15=LISTE!$R$5,4,IF(M15=LISTE!$R$6,5,0))))))</f>
        <v>0</v>
      </c>
      <c r="O15" s="137"/>
      <c r="P15" s="43">
        <f>IF(O15=LISTE!$T$1,0,IF(O15=LISTE!$T$2,1,IF(O15=LISTE!$T$3,2,IF(O15=LISTE!$T$4,3,IF(O15=LISTE!$T$5,4,IF(O15=LISTE!$T$6,5,0))))))</f>
        <v>0</v>
      </c>
      <c r="Q15" s="50"/>
      <c r="R15" s="54">
        <f>IF(Q15=LISTE!$V$1,-3,IF(Q15=LISTE!$V$2,-2,IF(Q15=LISTE!$V$3,-1,IF(Q15=LISTE!$V$4,3,IF(Q15=LISTE!$V$5,4,IF(Q15=LISTE!$V$6,5,0))))))</f>
        <v>0</v>
      </c>
      <c r="S15" s="54"/>
      <c r="T15" s="54">
        <f>IF(S15=LISTE!$X$1,0,IF(S15=LISTE!$X$2,1,IF(S15=LISTE!$X$3,2,IF(S15=LISTE!$X$4,3,IF(S15=LISTE!$X$5,4,IF(S15=LISTE!$X$6,5,0))))))</f>
        <v>0</v>
      </c>
      <c r="U15" s="54"/>
      <c r="V15" s="118">
        <f>IF(U15=LISTE!$Z$1,0,IF(U15=LISTE!$Z$2,1,IF(U15=LISTE!$Z$3,2,IF(U15=LISTE!$Z$4,3,IF(U15=LISTE!$Z$5,4,IF(U15=LISTE!$Z$6,5,0))))))</f>
        <v>0</v>
      </c>
      <c r="W15" s="18">
        <f t="shared" si="1"/>
        <v>0</v>
      </c>
    </row>
    <row r="16" spans="1:23" ht="15">
      <c r="A16" s="12" t="s">
        <v>42</v>
      </c>
      <c r="B16" s="13"/>
      <c r="C16" s="44"/>
      <c r="D16" s="136"/>
      <c r="E16" s="136"/>
      <c r="F16" s="45"/>
      <c r="G16" s="134">
        <f t="shared" si="0"/>
        <v>0</v>
      </c>
      <c r="H16" s="134" t="str">
        <f>IF(OR(C16=LISTE!$N$3,C16=LISTE!$N$4,C16=LISTE!$N$5)*AND(G16&gt;=$G$4)*AND(D16&gt;=$D$4)*AND(E16&gt;=$E$4),"QUALIFIÉ","DISQUALIFIÉ")</f>
        <v>DISQUALIFIÉ</v>
      </c>
      <c r="I16" s="54"/>
      <c r="J16" s="4">
        <f>IF(I16=LISTE!$L$1,0,IF(I16=LISTE!$L$2,1,IF(I16=LISTE!$L$3,2,IF(I16=LISTE!$L$4,3,IF(I16=LISTE!$L$5,4,IF(I16=LISTE!$L$6,5,0))))))</f>
        <v>0</v>
      </c>
      <c r="K16" s="5"/>
      <c r="L16" s="120">
        <f>IF(K16=LISTE!$P$1,0,IF(K16=LISTE!$P$2,1,IF(K16=LISTE!$P$3,2,IF(K16=LISTE!$P$4,3,IF(K16=LISTE!$P$5,4,IF(K16=LISTE!$P$6,5,0))))))</f>
        <v>0</v>
      </c>
      <c r="M16" s="137"/>
      <c r="N16" s="138">
        <f>IF(M16=LISTE!$R$1,0,IF(M16=LISTE!$R$2,1,IF(M16=LISTE!$R$3,2,IF(M16=LISTE!$R$4,3,IF(M16=LISTE!$R$5,4,IF(M16=LISTE!$R$6,5,0))))))</f>
        <v>0</v>
      </c>
      <c r="O16" s="137"/>
      <c r="P16" s="43">
        <f>IF(O16=LISTE!$T$1,0,IF(O16=LISTE!$T$2,1,IF(O16=LISTE!$T$3,2,IF(O16=LISTE!$T$4,3,IF(O16=LISTE!$T$5,4,IF(O16=LISTE!$T$6,5,0))))))</f>
        <v>0</v>
      </c>
      <c r="Q16" s="50"/>
      <c r="R16" s="54">
        <f>IF(Q16=LISTE!$V$1,-3,IF(Q16=LISTE!$V$2,-2,IF(Q16=LISTE!$V$3,-1,IF(Q16=LISTE!$V$4,3,IF(Q16=LISTE!$V$5,4,IF(Q16=LISTE!$V$6,5,0))))))</f>
        <v>0</v>
      </c>
      <c r="S16" s="54"/>
      <c r="T16" s="54">
        <f>IF(S16=LISTE!$X$1,0,IF(S16=LISTE!$X$2,1,IF(S16=LISTE!$X$3,2,IF(S16=LISTE!$X$4,3,IF(S16=LISTE!$X$5,4,IF(S16=LISTE!$X$6,5,0))))))</f>
        <v>0</v>
      </c>
      <c r="U16" s="54"/>
      <c r="V16" s="118">
        <f>IF(U16=LISTE!$Z$1,0,IF(U16=LISTE!$Z$2,1,IF(U16=LISTE!$Z$3,2,IF(U16=LISTE!$Z$4,3,IF(U16=LISTE!$Z$5,4,IF(U16=LISTE!$Z$6,5,0))))))</f>
        <v>0</v>
      </c>
      <c r="W16" s="18">
        <f t="shared" si="1"/>
        <v>0</v>
      </c>
    </row>
    <row r="17" spans="1:23" ht="15">
      <c r="A17" s="12" t="s">
        <v>42</v>
      </c>
      <c r="B17" s="13"/>
      <c r="C17" s="44"/>
      <c r="D17" s="136"/>
      <c r="E17" s="136"/>
      <c r="F17" s="45"/>
      <c r="G17" s="134">
        <f t="shared" si="0"/>
        <v>0</v>
      </c>
      <c r="H17" s="134" t="str">
        <f>IF(OR(C17=LISTE!$N$3,C17=LISTE!$N$4,C17=LISTE!$N$5)*AND(G17&gt;=$G$4)*AND(D17&gt;=$D$4)*AND(E17&gt;=$E$4),"QUALIFIÉ","DISQUALIFIÉ")</f>
        <v>DISQUALIFIÉ</v>
      </c>
      <c r="I17" s="54"/>
      <c r="J17" s="4">
        <f>IF(I17=LISTE!$L$1,0,IF(I17=LISTE!$L$2,1,IF(I17=LISTE!$L$3,2,IF(I17=LISTE!$L$4,3,IF(I17=LISTE!$L$5,4,IF(I17=LISTE!$L$6,5,0))))))</f>
        <v>0</v>
      </c>
      <c r="K17" s="5"/>
      <c r="L17" s="120">
        <f>IF(K17=LISTE!$P$1,0,IF(K17=LISTE!$P$2,1,IF(K17=LISTE!$P$3,2,IF(K17=LISTE!$P$4,3,IF(K17=LISTE!$P$5,4,IF(K17=LISTE!$P$6,5,0))))))</f>
        <v>0</v>
      </c>
      <c r="M17" s="137"/>
      <c r="N17" s="138">
        <f>IF(M17=LISTE!$R$1,0,IF(M17=LISTE!$R$2,1,IF(M17=LISTE!$R$3,2,IF(M17=LISTE!$R$4,3,IF(M17=LISTE!$R$5,4,IF(M17=LISTE!$R$6,5,0))))))</f>
        <v>0</v>
      </c>
      <c r="O17" s="137"/>
      <c r="P17" s="43">
        <f>IF(O17=LISTE!$T$1,0,IF(O17=LISTE!$T$2,1,IF(O17=LISTE!$T$3,2,IF(O17=LISTE!$T$4,3,IF(O17=LISTE!$T$5,4,IF(O17=LISTE!$T$6,5,0))))))</f>
        <v>0</v>
      </c>
      <c r="Q17" s="50"/>
      <c r="R17" s="54">
        <f>IF(Q17=LISTE!$V$1,-3,IF(Q17=LISTE!$V$2,-2,IF(Q17=LISTE!$V$3,-1,IF(Q17=LISTE!$V$4,3,IF(Q17=LISTE!$V$5,4,IF(Q17=LISTE!$V$6,5,0))))))</f>
        <v>0</v>
      </c>
      <c r="S17" s="54"/>
      <c r="T17" s="54">
        <f>IF(S17=LISTE!$X$1,0,IF(S17=LISTE!$X$2,1,IF(S17=LISTE!$X$3,2,IF(S17=LISTE!$X$4,3,IF(S17=LISTE!$X$5,4,IF(S17=LISTE!$X$6,5,0))))))</f>
        <v>0</v>
      </c>
      <c r="U17" s="54"/>
      <c r="V17" s="118">
        <f>IF(U17=LISTE!$Z$1,0,IF(U17=LISTE!$Z$2,1,IF(U17=LISTE!$Z$3,2,IF(U17=LISTE!$Z$4,3,IF(U17=LISTE!$Z$5,4,IF(U17=LISTE!$Z$6,5,0))))))</f>
        <v>0</v>
      </c>
      <c r="W17" s="18">
        <f t="shared" si="1"/>
        <v>0</v>
      </c>
    </row>
    <row r="18" spans="1:23" ht="15">
      <c r="A18" s="12" t="s">
        <v>42</v>
      </c>
      <c r="B18" s="13"/>
      <c r="C18" s="44"/>
      <c r="D18" s="136"/>
      <c r="E18" s="136"/>
      <c r="F18" s="45"/>
      <c r="G18" s="134">
        <f t="shared" si="0"/>
        <v>0</v>
      </c>
      <c r="H18" s="134" t="str">
        <f>IF(OR(C18=LISTE!$N$3,C18=LISTE!$N$4,C18=LISTE!$N$5)*AND(G18&gt;=$G$4)*AND(D18&gt;=$D$4)*AND(E18&gt;=$E$4),"QUALIFIÉ","DISQUALIFIÉ")</f>
        <v>DISQUALIFIÉ</v>
      </c>
      <c r="I18" s="54"/>
      <c r="J18" s="4">
        <f>IF(I18=LISTE!$L$1,0,IF(I18=LISTE!$L$2,1,IF(I18=LISTE!$L$3,2,IF(I18=LISTE!$L$4,3,IF(I18=LISTE!$L$5,4,IF(I18=LISTE!$L$6,5,0))))))</f>
        <v>0</v>
      </c>
      <c r="K18" s="5"/>
      <c r="L18" s="120">
        <f>IF(K18=LISTE!$P$1,0,IF(K18=LISTE!$P$2,1,IF(K18=LISTE!$P$3,2,IF(K18=LISTE!$P$4,3,IF(K18=LISTE!$P$5,4,IF(K18=LISTE!$P$6,5,0))))))</f>
        <v>0</v>
      </c>
      <c r="M18" s="137"/>
      <c r="N18" s="138">
        <f>IF(M18=LISTE!$R$1,0,IF(M18=LISTE!$R$2,1,IF(M18=LISTE!$R$3,2,IF(M18=LISTE!$R$4,3,IF(M18=LISTE!$R$5,4,IF(M18=LISTE!$R$6,5,0))))))</f>
        <v>0</v>
      </c>
      <c r="O18" s="137"/>
      <c r="P18" s="43">
        <f>IF(O18=LISTE!$T$1,0,IF(O18=LISTE!$T$2,1,IF(O18=LISTE!$T$3,2,IF(O18=LISTE!$T$4,3,IF(O18=LISTE!$T$5,4,IF(O18=LISTE!$T$6,5,0))))))</f>
        <v>0</v>
      </c>
      <c r="Q18" s="50"/>
      <c r="R18" s="54">
        <f>IF(Q18=LISTE!$V$1,-3,IF(Q18=LISTE!$V$2,-2,IF(Q18=LISTE!$V$3,-1,IF(Q18=LISTE!$V$4,3,IF(Q18=LISTE!$V$5,4,IF(Q18=LISTE!$V$6,5,0))))))</f>
        <v>0</v>
      </c>
      <c r="S18" s="54"/>
      <c r="T18" s="54">
        <f>IF(S18=LISTE!$X$1,0,IF(S18=LISTE!$X$2,1,IF(S18=LISTE!$X$3,2,IF(S18=LISTE!$X$4,3,IF(S18=LISTE!$X$5,4,IF(S18=LISTE!$X$6,5,0))))))</f>
        <v>0</v>
      </c>
      <c r="U18" s="54"/>
      <c r="V18" s="118">
        <f>IF(U18=LISTE!$Z$1,0,IF(U18=LISTE!$Z$2,1,IF(U18=LISTE!$Z$3,2,IF(U18=LISTE!$Z$4,3,IF(U18=LISTE!$Z$5,4,IF(U18=LISTE!$Z$6,5,0))))))</f>
        <v>0</v>
      </c>
      <c r="W18" s="18">
        <f t="shared" si="1"/>
        <v>0</v>
      </c>
    </row>
    <row r="19" spans="1:23" ht="15">
      <c r="A19" s="12" t="s">
        <v>42</v>
      </c>
      <c r="B19" s="13"/>
      <c r="C19" s="44"/>
      <c r="D19" s="136"/>
      <c r="E19" s="136"/>
      <c r="F19" s="45"/>
      <c r="G19" s="134">
        <f t="shared" si="0"/>
        <v>0</v>
      </c>
      <c r="H19" s="134" t="str">
        <f>IF(OR(C19=LISTE!$N$3,C19=LISTE!$N$4,C19=LISTE!$N$5)*AND(G19&gt;=$G$4)*AND(D19&gt;=$D$4)*AND(E19&gt;=$E$4),"QUALIFIÉ","DISQUALIFIÉ")</f>
        <v>DISQUALIFIÉ</v>
      </c>
      <c r="I19" s="54"/>
      <c r="J19" s="4">
        <f>IF(I19=LISTE!$L$1,0,IF(I19=LISTE!$L$2,1,IF(I19=LISTE!$L$3,2,IF(I19=LISTE!$L$4,3,IF(I19=LISTE!$L$5,4,IF(I19=LISTE!$L$6,5,0))))))</f>
        <v>0</v>
      </c>
      <c r="K19" s="5"/>
      <c r="L19" s="120">
        <f>IF(K19=LISTE!$P$1,0,IF(K19=LISTE!$P$2,1,IF(K19=LISTE!$P$3,2,IF(K19=LISTE!$P$4,3,IF(K19=LISTE!$P$5,4,IF(K19=LISTE!$P$6,5,0))))))</f>
        <v>0</v>
      </c>
      <c r="M19" s="137"/>
      <c r="N19" s="138">
        <f>IF(M19=LISTE!$R$1,0,IF(M19=LISTE!$R$2,1,IF(M19=LISTE!$R$3,2,IF(M19=LISTE!$R$4,3,IF(M19=LISTE!$R$5,4,IF(M19=LISTE!$R$6,5,0))))))</f>
        <v>0</v>
      </c>
      <c r="O19" s="137"/>
      <c r="P19" s="43">
        <f>IF(O19=LISTE!$T$1,0,IF(O19=LISTE!$T$2,1,IF(O19=LISTE!$T$3,2,IF(O19=LISTE!$T$4,3,IF(O19=LISTE!$T$5,4,IF(O19=LISTE!$T$6,5,0))))))</f>
        <v>0</v>
      </c>
      <c r="Q19" s="50"/>
      <c r="R19" s="54">
        <f>IF(Q19=LISTE!$V$1,-3,IF(Q19=LISTE!$V$2,-2,IF(Q19=LISTE!$V$3,-1,IF(Q19=LISTE!$V$4,3,IF(Q19=LISTE!$V$5,4,IF(Q19=LISTE!$V$6,5,0))))))</f>
        <v>0</v>
      </c>
      <c r="S19" s="54"/>
      <c r="T19" s="54">
        <f>IF(S19=LISTE!$X$1,0,IF(S19=LISTE!$X$2,1,IF(S19=LISTE!$X$3,2,IF(S19=LISTE!$X$4,3,IF(S19=LISTE!$X$5,4,IF(S19=LISTE!$X$6,5,0))))))</f>
        <v>0</v>
      </c>
      <c r="U19" s="54"/>
      <c r="V19" s="118">
        <f>IF(U19=LISTE!$Z$1,0,IF(U19=LISTE!$Z$2,1,IF(U19=LISTE!$Z$3,2,IF(U19=LISTE!$Z$4,3,IF(U19=LISTE!$Z$5,4,IF(U19=LISTE!$Z$6,5,0))))))</f>
        <v>0</v>
      </c>
      <c r="W19" s="18">
        <f t="shared" si="1"/>
        <v>0</v>
      </c>
    </row>
    <row r="20" spans="1:23" ht="15">
      <c r="A20" s="12" t="s">
        <v>42</v>
      </c>
      <c r="B20" s="13"/>
      <c r="C20" s="44"/>
      <c r="D20" s="136"/>
      <c r="E20" s="136"/>
      <c r="F20" s="45"/>
      <c r="G20" s="134">
        <f t="shared" si="0"/>
        <v>0</v>
      </c>
      <c r="H20" s="134" t="str">
        <f>IF(OR(C20=LISTE!$N$3,C20=LISTE!$N$4,C20=LISTE!$N$5)*AND(G20&gt;=$G$4)*AND(D20&gt;=$D$4)*AND(E20&gt;=$E$4),"QUALIFIÉ","DISQUALIFIÉ")</f>
        <v>DISQUALIFIÉ</v>
      </c>
      <c r="I20" s="54"/>
      <c r="J20" s="4">
        <f>IF(I20=LISTE!$L$1,0,IF(I20=LISTE!$L$2,1,IF(I20=LISTE!$L$3,2,IF(I20=LISTE!$L$4,3,IF(I20=LISTE!$L$5,4,IF(I20=LISTE!$L$6,5,0))))))</f>
        <v>0</v>
      </c>
      <c r="K20" s="5"/>
      <c r="L20" s="120">
        <f>IF(K20=LISTE!$P$1,0,IF(K20=LISTE!$P$2,1,IF(K20=LISTE!$P$3,2,IF(K20=LISTE!$P$4,3,IF(K20=LISTE!$P$5,4,IF(K20=LISTE!$P$6,5,0))))))</f>
        <v>0</v>
      </c>
      <c r="M20" s="137"/>
      <c r="N20" s="138">
        <f>IF(M20=LISTE!$R$1,0,IF(M20=LISTE!$R$2,1,IF(M20=LISTE!$R$3,2,IF(M20=LISTE!$R$4,3,IF(M20=LISTE!$R$5,4,IF(M20=LISTE!$R$6,5,0))))))</f>
        <v>0</v>
      </c>
      <c r="O20" s="137"/>
      <c r="P20" s="43">
        <f>IF(O20=LISTE!$T$1,0,IF(O20=LISTE!$T$2,1,IF(O20=LISTE!$T$3,2,IF(O20=LISTE!$T$4,3,IF(O20=LISTE!$T$5,4,IF(O20=LISTE!$T$6,5,0))))))</f>
        <v>0</v>
      </c>
      <c r="Q20" s="50"/>
      <c r="R20" s="54">
        <f>IF(Q20=LISTE!$V$1,-3,IF(Q20=LISTE!$V$2,-2,IF(Q20=LISTE!$V$3,-1,IF(Q20=LISTE!$V$4,3,IF(Q20=LISTE!$V$5,4,IF(Q20=LISTE!$V$6,5,0))))))</f>
        <v>0</v>
      </c>
      <c r="S20" s="54"/>
      <c r="T20" s="54">
        <f>IF(S20=LISTE!$X$1,0,IF(S20=LISTE!$X$2,1,IF(S20=LISTE!$X$3,2,IF(S20=LISTE!$X$4,3,IF(S20=LISTE!$X$5,4,IF(S20=LISTE!$X$6,5,0))))))</f>
        <v>0</v>
      </c>
      <c r="U20" s="54"/>
      <c r="V20" s="118">
        <f>IF(U20=LISTE!$Z$1,0,IF(U20=LISTE!$Z$2,1,IF(U20=LISTE!$Z$3,2,IF(U20=LISTE!$Z$4,3,IF(U20=LISTE!$Z$5,4,IF(U20=LISTE!$Z$6,5,0))))))</f>
        <v>0</v>
      </c>
      <c r="W20" s="18">
        <f t="shared" si="1"/>
        <v>0</v>
      </c>
    </row>
    <row r="21" spans="1:23" ht="15">
      <c r="A21" s="12" t="s">
        <v>42</v>
      </c>
      <c r="B21" s="13"/>
      <c r="C21" s="44"/>
      <c r="D21" s="136"/>
      <c r="E21" s="136"/>
      <c r="F21" s="45"/>
      <c r="G21" s="134">
        <f t="shared" si="0"/>
        <v>0</v>
      </c>
      <c r="H21" s="134" t="str">
        <f>IF(OR(C21=LISTE!$N$3,C21=LISTE!$N$4,C21=LISTE!$N$5)*AND(G21&gt;=$G$4)*AND(D21&gt;=$D$4)*AND(E21&gt;=$E$4),"QUALIFIÉ","DISQUALIFIÉ")</f>
        <v>DISQUALIFIÉ</v>
      </c>
      <c r="I21" s="54"/>
      <c r="J21" s="4">
        <f>IF(I21=LISTE!$L$1,0,IF(I21=LISTE!$L$2,1,IF(I21=LISTE!$L$3,2,IF(I21=LISTE!$L$4,3,IF(I21=LISTE!$L$5,4,IF(I21=LISTE!$L$6,5,0))))))</f>
        <v>0</v>
      </c>
      <c r="K21" s="5"/>
      <c r="L21" s="120">
        <f>IF(K21=LISTE!$P$1,0,IF(K21=LISTE!$P$2,1,IF(K21=LISTE!$P$3,2,IF(K21=LISTE!$P$4,3,IF(K21=LISTE!$P$5,4,IF(K21=LISTE!$P$6,5,0))))))</f>
        <v>0</v>
      </c>
      <c r="M21" s="137"/>
      <c r="N21" s="138">
        <f>IF(M21=LISTE!$R$1,0,IF(M21=LISTE!$R$2,1,IF(M21=LISTE!$R$3,2,IF(M21=LISTE!$R$4,3,IF(M21=LISTE!$R$5,4,IF(M21=LISTE!$R$6,5,0))))))</f>
        <v>0</v>
      </c>
      <c r="O21" s="137"/>
      <c r="P21" s="43">
        <f>IF(O21=LISTE!$T$1,0,IF(O21=LISTE!$T$2,1,IF(O21=LISTE!$T$3,2,IF(O21=LISTE!$T$4,3,IF(O21=LISTE!$T$5,4,IF(O21=LISTE!$T$6,5,0))))))</f>
        <v>0</v>
      </c>
      <c r="Q21" s="50"/>
      <c r="R21" s="54">
        <f>IF(Q21=LISTE!$V$1,-3,IF(Q21=LISTE!$V$2,-2,IF(Q21=LISTE!$V$3,-1,IF(Q21=LISTE!$V$4,3,IF(Q21=LISTE!$V$5,4,IF(Q21=LISTE!$V$6,5,0))))))</f>
        <v>0</v>
      </c>
      <c r="S21" s="54"/>
      <c r="T21" s="54">
        <f>IF(S21=LISTE!$X$1,0,IF(S21=LISTE!$X$2,1,IF(S21=LISTE!$X$3,2,IF(S21=LISTE!$X$4,3,IF(S21=LISTE!$X$5,4,IF(S21=LISTE!$X$6,5,0))))))</f>
        <v>0</v>
      </c>
      <c r="U21" s="54"/>
      <c r="V21" s="118">
        <f>IF(U21=LISTE!$Z$1,0,IF(U21=LISTE!$Z$2,1,IF(U21=LISTE!$Z$3,2,IF(U21=LISTE!$Z$4,3,IF(U21=LISTE!$Z$5,4,IF(U21=LISTE!$Z$6,5,0))))))</f>
        <v>0</v>
      </c>
      <c r="W21" s="18">
        <f t="shared" si="1"/>
        <v>0</v>
      </c>
    </row>
    <row r="22" spans="1:23" ht="15">
      <c r="A22" s="12" t="s">
        <v>42</v>
      </c>
      <c r="B22" s="13"/>
      <c r="C22" s="44"/>
      <c r="D22" s="136"/>
      <c r="E22" s="136"/>
      <c r="F22" s="45"/>
      <c r="G22" s="134">
        <f t="shared" si="0"/>
        <v>0</v>
      </c>
      <c r="H22" s="134" t="str">
        <f>IF(OR(C22=LISTE!$N$3,C22=LISTE!$N$4,C22=LISTE!$N$5)*AND(G22&gt;=$G$4)*AND(D22&gt;=$D$4)*AND(E22&gt;=$E$4),"QUALIFIÉ","DISQUALIFIÉ")</f>
        <v>DISQUALIFIÉ</v>
      </c>
      <c r="I22" s="54"/>
      <c r="J22" s="4">
        <f>IF(I22=LISTE!$L$1,0,IF(I22=LISTE!$L$2,1,IF(I22=LISTE!$L$3,2,IF(I22=LISTE!$L$4,3,IF(I22=LISTE!$L$5,4,IF(I22=LISTE!$L$6,5,0))))))</f>
        <v>0</v>
      </c>
      <c r="K22" s="5"/>
      <c r="L22" s="120">
        <f>IF(K22=LISTE!$P$1,0,IF(K22=LISTE!$P$2,1,IF(K22=LISTE!$P$3,2,IF(K22=LISTE!$P$4,3,IF(K22=LISTE!$P$5,4,IF(K22=LISTE!$P$6,5,0))))))</f>
        <v>0</v>
      </c>
      <c r="M22" s="137"/>
      <c r="N22" s="138">
        <f>IF(M22=LISTE!$R$1,0,IF(M22=LISTE!$R$2,1,IF(M22=LISTE!$R$3,2,IF(M22=LISTE!$R$4,3,IF(M22=LISTE!$R$5,4,IF(M22=LISTE!$R$6,5,0))))))</f>
        <v>0</v>
      </c>
      <c r="O22" s="137"/>
      <c r="P22" s="43">
        <f>IF(O22=LISTE!$T$1,0,IF(O22=LISTE!$T$2,1,IF(O22=LISTE!$T$3,2,IF(O22=LISTE!$T$4,3,IF(O22=LISTE!$T$5,4,IF(O22=LISTE!$T$6,5,0))))))</f>
        <v>0</v>
      </c>
      <c r="Q22" s="50"/>
      <c r="R22" s="54">
        <f>IF(Q22=LISTE!$V$1,-3,IF(Q22=LISTE!$V$2,-2,IF(Q22=LISTE!$V$3,-1,IF(Q22=LISTE!$V$4,3,IF(Q22=LISTE!$V$5,4,IF(Q22=LISTE!$V$6,5,0))))))</f>
        <v>0</v>
      </c>
      <c r="S22" s="54"/>
      <c r="T22" s="54">
        <f>IF(S22=LISTE!$X$1,0,IF(S22=LISTE!$X$2,1,IF(S22=LISTE!$X$3,2,IF(S22=LISTE!$X$4,3,IF(S22=LISTE!$X$5,4,IF(S22=LISTE!$X$6,5,0))))))</f>
        <v>0</v>
      </c>
      <c r="U22" s="54"/>
      <c r="V22" s="118">
        <f>IF(U22=LISTE!$Z$1,0,IF(U22=LISTE!$Z$2,1,IF(U22=LISTE!$Z$3,2,IF(U22=LISTE!$Z$4,3,IF(U22=LISTE!$Z$5,4,IF(U22=LISTE!$Z$6,5,0))))))</f>
        <v>0</v>
      </c>
      <c r="W22" s="18">
        <f t="shared" si="1"/>
        <v>0</v>
      </c>
    </row>
    <row r="23" spans="1:23" ht="15">
      <c r="A23" s="12" t="s">
        <v>42</v>
      </c>
      <c r="B23" s="13"/>
      <c r="C23" s="44"/>
      <c r="D23" s="136"/>
      <c r="E23" s="136"/>
      <c r="F23" s="45"/>
      <c r="G23" s="134">
        <f t="shared" si="0"/>
        <v>0</v>
      </c>
      <c r="H23" s="134" t="str">
        <f>IF(OR(C23=LISTE!$N$3,C23=LISTE!$N$4,C23=LISTE!$N$5)*AND(G23&gt;=$G$4)*AND(D23&gt;=$D$4)*AND(E23&gt;=$E$4),"QUALIFIÉ","DISQUALIFIÉ")</f>
        <v>DISQUALIFIÉ</v>
      </c>
      <c r="I23" s="54"/>
      <c r="J23" s="4">
        <f>IF(I23=LISTE!$L$1,0,IF(I23=LISTE!$L$2,1,IF(I23=LISTE!$L$3,2,IF(I23=LISTE!$L$4,3,IF(I23=LISTE!$L$5,4,IF(I23=LISTE!$L$6,5,0))))))</f>
        <v>0</v>
      </c>
      <c r="K23" s="5"/>
      <c r="L23" s="120">
        <f>IF(K23=LISTE!$P$1,0,IF(K23=LISTE!$P$2,1,IF(K23=LISTE!$P$3,2,IF(K23=LISTE!$P$4,3,IF(K23=LISTE!$P$5,4,IF(K23=LISTE!$P$6,5,0))))))</f>
        <v>0</v>
      </c>
      <c r="M23" s="137"/>
      <c r="N23" s="138">
        <f>IF(M23=LISTE!$R$1,0,IF(M23=LISTE!$R$2,1,IF(M23=LISTE!$R$3,2,IF(M23=LISTE!$R$4,3,IF(M23=LISTE!$R$5,4,IF(M23=LISTE!$R$6,5,0))))))</f>
        <v>0</v>
      </c>
      <c r="O23" s="137"/>
      <c r="P23" s="43">
        <f>IF(O23=LISTE!$T$1,0,IF(O23=LISTE!$T$2,1,IF(O23=LISTE!$T$3,2,IF(O23=LISTE!$T$4,3,IF(O23=LISTE!$T$5,4,IF(O23=LISTE!$T$6,5,0))))))</f>
        <v>0</v>
      </c>
      <c r="Q23" s="50"/>
      <c r="R23" s="54">
        <f>IF(Q23=LISTE!$V$1,-3,IF(Q23=LISTE!$V$2,-2,IF(Q23=LISTE!$V$3,-1,IF(Q23=LISTE!$V$4,3,IF(Q23=LISTE!$V$5,4,IF(Q23=LISTE!$V$6,5,0))))))</f>
        <v>0</v>
      </c>
      <c r="S23" s="54"/>
      <c r="T23" s="54">
        <f>IF(S23=LISTE!$X$1,0,IF(S23=LISTE!$X$2,1,IF(S23=LISTE!$X$3,2,IF(S23=LISTE!$X$4,3,IF(S23=LISTE!$X$5,4,IF(S23=LISTE!$X$6,5,0))))))</f>
        <v>0</v>
      </c>
      <c r="U23" s="54"/>
      <c r="V23" s="118">
        <f>IF(U23=LISTE!$Z$1,0,IF(U23=LISTE!$Z$2,1,IF(U23=LISTE!$Z$3,2,IF(U23=LISTE!$Z$4,3,IF(U23=LISTE!$Z$5,4,IF(U23=LISTE!$Z$6,5,0))))))</f>
        <v>0</v>
      </c>
      <c r="W23" s="18">
        <f t="shared" si="1"/>
        <v>0</v>
      </c>
    </row>
    <row r="24" spans="1:23" ht="15">
      <c r="A24" s="12" t="s">
        <v>42</v>
      </c>
      <c r="B24" s="13"/>
      <c r="C24" s="44"/>
      <c r="D24" s="136"/>
      <c r="E24" s="136"/>
      <c r="F24" s="45"/>
      <c r="G24" s="134">
        <f t="shared" si="0"/>
        <v>0</v>
      </c>
      <c r="H24" s="134" t="str">
        <f>IF(OR(C24=LISTE!$N$3,C24=LISTE!$N$4,C24=LISTE!$N$5)*AND(G24&gt;=$G$4)*AND(D24&gt;=$D$4)*AND(E24&gt;=$E$4),"QUALIFIÉ","DISQUALIFIÉ")</f>
        <v>DISQUALIFIÉ</v>
      </c>
      <c r="I24" s="54"/>
      <c r="J24" s="4">
        <f>IF(I24=LISTE!$L$1,0,IF(I24=LISTE!$L$2,1,IF(I24=LISTE!$L$3,2,IF(I24=LISTE!$L$4,3,IF(I24=LISTE!$L$5,4,IF(I24=LISTE!$L$6,5,0))))))</f>
        <v>0</v>
      </c>
      <c r="K24" s="5"/>
      <c r="L24" s="120">
        <f>IF(K24=LISTE!$P$1,0,IF(K24=LISTE!$P$2,1,IF(K24=LISTE!$P$3,2,IF(K24=LISTE!$P$4,3,IF(K24=LISTE!$P$5,4,IF(K24=LISTE!$P$6,5,0))))))</f>
        <v>0</v>
      </c>
      <c r="M24" s="137"/>
      <c r="N24" s="138">
        <f>IF(M24=LISTE!$R$1,0,IF(M24=LISTE!$R$2,1,IF(M24=LISTE!$R$3,2,IF(M24=LISTE!$R$4,3,IF(M24=LISTE!$R$5,4,IF(M24=LISTE!$R$6,5,0))))))</f>
        <v>0</v>
      </c>
      <c r="O24" s="137"/>
      <c r="P24" s="43">
        <f>IF(O24=LISTE!$T$1,0,IF(O24=LISTE!$T$2,1,IF(O24=LISTE!$T$3,2,IF(O24=LISTE!$T$4,3,IF(O24=LISTE!$T$5,4,IF(O24=LISTE!$T$6,5,0))))))</f>
        <v>0</v>
      </c>
      <c r="Q24" s="50"/>
      <c r="R24" s="54">
        <f>IF(Q24=LISTE!$V$1,-3,IF(Q24=LISTE!$V$2,-2,IF(Q24=LISTE!$V$3,-1,IF(Q24=LISTE!$V$4,3,IF(Q24=LISTE!$V$5,4,IF(Q24=LISTE!$V$6,5,0))))))</f>
        <v>0</v>
      </c>
      <c r="S24" s="54"/>
      <c r="T24" s="54">
        <f>IF(S24=LISTE!$X$1,0,IF(S24=LISTE!$X$2,1,IF(S24=LISTE!$X$3,2,IF(S24=LISTE!$X$4,3,IF(S24=LISTE!$X$5,4,IF(S24=LISTE!$X$6,5,0))))))</f>
        <v>0</v>
      </c>
      <c r="U24" s="54"/>
      <c r="V24" s="118">
        <f>IF(U24=LISTE!$Z$1,0,IF(U24=LISTE!$Z$2,1,IF(U24=LISTE!$Z$3,2,IF(U24=LISTE!$Z$4,3,IF(U24=LISTE!$Z$5,4,IF(U24=LISTE!$Z$6,5,0))))))</f>
        <v>0</v>
      </c>
      <c r="W24" s="18">
        <f t="shared" si="1"/>
        <v>0</v>
      </c>
    </row>
    <row r="25" spans="1:23" ht="15">
      <c r="A25" s="12" t="s">
        <v>42</v>
      </c>
      <c r="B25" s="13"/>
      <c r="C25" s="44"/>
      <c r="D25" s="136"/>
      <c r="E25" s="136"/>
      <c r="F25" s="45"/>
      <c r="G25" s="134">
        <f t="shared" si="0"/>
        <v>0</v>
      </c>
      <c r="H25" s="134" t="str">
        <f>IF(OR(C25=LISTE!$N$3,C25=LISTE!$N$4,C25=LISTE!$N$5)*AND(G25&gt;=$G$4)*AND(D25&gt;=$D$4)*AND(E25&gt;=$E$4),"QUALIFIÉ","DISQUALIFIÉ")</f>
        <v>DISQUALIFIÉ</v>
      </c>
      <c r="I25" s="54"/>
      <c r="J25" s="4">
        <f>IF(I25=LISTE!$L$1,0,IF(I25=LISTE!$L$2,1,IF(I25=LISTE!$L$3,2,IF(I25=LISTE!$L$4,3,IF(I25=LISTE!$L$5,4,IF(I25=LISTE!$L$6,5,0))))))</f>
        <v>0</v>
      </c>
      <c r="K25" s="5"/>
      <c r="L25" s="120">
        <f>IF(K25=LISTE!$P$1,0,IF(K25=LISTE!$P$2,1,IF(K25=LISTE!$P$3,2,IF(K25=LISTE!$P$4,3,IF(K25=LISTE!$P$5,4,IF(K25=LISTE!$P$6,5,0))))))</f>
        <v>0</v>
      </c>
      <c r="M25" s="137"/>
      <c r="N25" s="138">
        <f>IF(M25=LISTE!$R$1,0,IF(M25=LISTE!$R$2,1,IF(M25=LISTE!$R$3,2,IF(M25=LISTE!$R$4,3,IF(M25=LISTE!$R$5,4,IF(M25=LISTE!$R$6,5,0))))))</f>
        <v>0</v>
      </c>
      <c r="O25" s="137"/>
      <c r="P25" s="43">
        <f>IF(O25=LISTE!$T$1,0,IF(O25=LISTE!$T$2,1,IF(O25=LISTE!$T$3,2,IF(O25=LISTE!$T$4,3,IF(O25=LISTE!$T$5,4,IF(O25=LISTE!$T$6,5,0))))))</f>
        <v>0</v>
      </c>
      <c r="Q25" s="50"/>
      <c r="R25" s="54">
        <f>IF(Q25=LISTE!$V$1,-3,IF(Q25=LISTE!$V$2,-2,IF(Q25=LISTE!$V$3,-1,IF(Q25=LISTE!$V$4,3,IF(Q25=LISTE!$V$5,4,IF(Q25=LISTE!$V$6,5,0))))))</f>
        <v>0</v>
      </c>
      <c r="S25" s="54"/>
      <c r="T25" s="54">
        <f>IF(S25=LISTE!$X$1,0,IF(S25=LISTE!$X$2,1,IF(S25=LISTE!$X$3,2,IF(S25=LISTE!$X$4,3,IF(S25=LISTE!$X$5,4,IF(S25=LISTE!$X$6,5,0))))))</f>
        <v>0</v>
      </c>
      <c r="U25" s="54"/>
      <c r="V25" s="118">
        <f>IF(U25=LISTE!$Z$1,0,IF(U25=LISTE!$Z$2,1,IF(U25=LISTE!$Z$3,2,IF(U25=LISTE!$Z$4,3,IF(U25=LISTE!$Z$5,4,IF(U25=LISTE!$Z$6,5,0))))))</f>
        <v>0</v>
      </c>
      <c r="W25" s="18">
        <f t="shared" si="1"/>
        <v>0</v>
      </c>
    </row>
    <row r="26" spans="1:23" ht="15">
      <c r="A26" s="12" t="s">
        <v>42</v>
      </c>
      <c r="B26" s="13"/>
      <c r="C26" s="44"/>
      <c r="D26" s="136"/>
      <c r="E26" s="136"/>
      <c r="F26" s="45"/>
      <c r="G26" s="134">
        <f t="shared" si="0"/>
        <v>0</v>
      </c>
      <c r="H26" s="134" t="str">
        <f>IF(OR(C26=LISTE!$N$3,C26=LISTE!$N$4,C26=LISTE!$N$5)*AND(G26&gt;=$G$4)*AND(D26&gt;=$D$4)*AND(E26&gt;=$E$4),"QUALIFIÉ","DISQUALIFIÉ")</f>
        <v>DISQUALIFIÉ</v>
      </c>
      <c r="I26" s="54"/>
      <c r="J26" s="4">
        <f>IF(I26=LISTE!$L$1,0,IF(I26=LISTE!$L$2,1,IF(I26=LISTE!$L$3,2,IF(I26=LISTE!$L$4,3,IF(I26=LISTE!$L$5,4,IF(I26=LISTE!$L$6,5,0))))))</f>
        <v>0</v>
      </c>
      <c r="K26" s="5"/>
      <c r="L26" s="120">
        <f>IF(K26=LISTE!$P$1,0,IF(K26=LISTE!$P$2,1,IF(K26=LISTE!$P$3,2,IF(K26=LISTE!$P$4,3,IF(K26=LISTE!$P$5,4,IF(K26=LISTE!$P$6,5,0))))))</f>
        <v>0</v>
      </c>
      <c r="M26" s="137"/>
      <c r="N26" s="138">
        <f>IF(M26=LISTE!$R$1,0,IF(M26=LISTE!$R$2,1,IF(M26=LISTE!$R$3,2,IF(M26=LISTE!$R$4,3,IF(M26=LISTE!$R$5,4,IF(M26=LISTE!$R$6,5,0))))))</f>
        <v>0</v>
      </c>
      <c r="O26" s="137"/>
      <c r="P26" s="43">
        <f>IF(O26=LISTE!$T$1,0,IF(O26=LISTE!$T$2,1,IF(O26=LISTE!$T$3,2,IF(O26=LISTE!$T$4,3,IF(O26=LISTE!$T$5,4,IF(O26=LISTE!$T$6,5,0))))))</f>
        <v>0</v>
      </c>
      <c r="Q26" s="50"/>
      <c r="R26" s="54">
        <f>IF(Q26=LISTE!$V$1,-3,IF(Q26=LISTE!$V$2,-2,IF(Q26=LISTE!$V$3,-1,IF(Q26=LISTE!$V$4,3,IF(Q26=LISTE!$V$5,4,IF(Q26=LISTE!$V$6,5,0))))))</f>
        <v>0</v>
      </c>
      <c r="S26" s="54"/>
      <c r="T26" s="54">
        <f>IF(S26=LISTE!$X$1,0,IF(S26=LISTE!$X$2,1,IF(S26=LISTE!$X$3,2,IF(S26=LISTE!$X$4,3,IF(S26=LISTE!$X$5,4,IF(S26=LISTE!$X$6,5,0))))))</f>
        <v>0</v>
      </c>
      <c r="U26" s="54"/>
      <c r="V26" s="118">
        <f>IF(U26=LISTE!$Z$1,0,IF(U26=LISTE!$Z$2,1,IF(U26=LISTE!$Z$3,2,IF(U26=LISTE!$Z$4,3,IF(U26=LISTE!$Z$5,4,IF(U26=LISTE!$Z$6,5,0))))))</f>
        <v>0</v>
      </c>
      <c r="W26" s="18">
        <f t="shared" si="1"/>
        <v>0</v>
      </c>
    </row>
    <row r="27" spans="1:23" ht="15">
      <c r="A27" s="12" t="s">
        <v>42</v>
      </c>
      <c r="B27" s="13"/>
      <c r="C27" s="44"/>
      <c r="D27" s="136"/>
      <c r="E27" s="136"/>
      <c r="F27" s="45"/>
      <c r="G27" s="134">
        <f t="shared" si="0"/>
        <v>0</v>
      </c>
      <c r="H27" s="134" t="str">
        <f>IF(OR(C27=LISTE!$N$3,C27=LISTE!$N$4,C27=LISTE!$N$5)*AND(G27&gt;=$G$4)*AND(D27&gt;=$D$4)*AND(E27&gt;=$E$4),"QUALIFIÉ","DISQUALIFIÉ")</f>
        <v>DISQUALIFIÉ</v>
      </c>
      <c r="I27" s="54"/>
      <c r="J27" s="4">
        <f>IF(I27=LISTE!$L$1,0,IF(I27=LISTE!$L$2,1,IF(I27=LISTE!$L$3,2,IF(I27=LISTE!$L$4,3,IF(I27=LISTE!$L$5,4,IF(I27=LISTE!$L$6,5,0))))))</f>
        <v>0</v>
      </c>
      <c r="K27" s="5"/>
      <c r="L27" s="120">
        <f>IF(K27=LISTE!$P$1,0,IF(K27=LISTE!$P$2,1,IF(K27=LISTE!$P$3,2,IF(K27=LISTE!$P$4,3,IF(K27=LISTE!$P$5,4,IF(K27=LISTE!$P$6,5,0))))))</f>
        <v>0</v>
      </c>
      <c r="M27" s="137"/>
      <c r="N27" s="138">
        <f>IF(M27=LISTE!$R$1,0,IF(M27=LISTE!$R$2,1,IF(M27=LISTE!$R$3,2,IF(M27=LISTE!$R$4,3,IF(M27=LISTE!$R$5,4,IF(M27=LISTE!$R$6,5,0))))))</f>
        <v>0</v>
      </c>
      <c r="O27" s="137"/>
      <c r="P27" s="43">
        <f>IF(O27=LISTE!$T$1,0,IF(O27=LISTE!$T$2,1,IF(O27=LISTE!$T$3,2,IF(O27=LISTE!$T$4,3,IF(O27=LISTE!$T$5,4,IF(O27=LISTE!$T$6,5,0))))))</f>
        <v>0</v>
      </c>
      <c r="Q27" s="50"/>
      <c r="R27" s="54">
        <f>IF(Q27=LISTE!$V$1,-3,IF(Q27=LISTE!$V$2,-2,IF(Q27=LISTE!$V$3,-1,IF(Q27=LISTE!$V$4,3,IF(Q27=LISTE!$V$5,4,IF(Q27=LISTE!$V$6,5,0))))))</f>
        <v>0</v>
      </c>
      <c r="S27" s="54"/>
      <c r="T27" s="54">
        <f>IF(S27=LISTE!$X$1,0,IF(S27=LISTE!$X$2,1,IF(S27=LISTE!$X$3,2,IF(S27=LISTE!$X$4,3,IF(S27=LISTE!$X$5,4,IF(S27=LISTE!$X$6,5,0))))))</f>
        <v>0</v>
      </c>
      <c r="U27" s="54"/>
      <c r="V27" s="118">
        <f>IF(U27=LISTE!$Z$1,0,IF(U27=LISTE!$Z$2,1,IF(U27=LISTE!$Z$3,2,IF(U27=LISTE!$Z$4,3,IF(U27=LISTE!$Z$5,4,IF(U27=LISTE!$Z$6,5,0))))))</f>
        <v>0</v>
      </c>
      <c r="W27" s="18">
        <f t="shared" si="1"/>
        <v>0</v>
      </c>
    </row>
    <row r="28" spans="1:23" ht="15">
      <c r="A28" s="12" t="s">
        <v>42</v>
      </c>
      <c r="B28" s="13"/>
      <c r="C28" s="44"/>
      <c r="D28" s="136"/>
      <c r="E28" s="136"/>
      <c r="F28" s="45"/>
      <c r="G28" s="134">
        <f t="shared" si="0"/>
        <v>0</v>
      </c>
      <c r="H28" s="134" t="str">
        <f>IF(OR(C28=LISTE!$N$3,C28=LISTE!$N$4,C28=LISTE!$N$5)*AND(G28&gt;=$G$4)*AND(D28&gt;=$D$4)*AND(E28&gt;=$E$4),"QUALIFIÉ","DISQUALIFIÉ")</f>
        <v>DISQUALIFIÉ</v>
      </c>
      <c r="I28" s="54"/>
      <c r="J28" s="4">
        <f>IF(I28=LISTE!$L$1,0,IF(I28=LISTE!$L$2,1,IF(I28=LISTE!$L$3,2,IF(I28=LISTE!$L$4,3,IF(I28=LISTE!$L$5,4,IF(I28=LISTE!$L$6,5,0))))))</f>
        <v>0</v>
      </c>
      <c r="K28" s="5"/>
      <c r="L28" s="120">
        <f>IF(K28=LISTE!$P$1,0,IF(K28=LISTE!$P$2,1,IF(K28=LISTE!$P$3,2,IF(K28=LISTE!$P$4,3,IF(K28=LISTE!$P$5,4,IF(K28=LISTE!$P$6,5,0))))))</f>
        <v>0</v>
      </c>
      <c r="M28" s="137"/>
      <c r="N28" s="138">
        <f>IF(M28=LISTE!$R$1,0,IF(M28=LISTE!$R$2,1,IF(M28=LISTE!$R$3,2,IF(M28=LISTE!$R$4,3,IF(M28=LISTE!$R$5,4,IF(M28=LISTE!$R$6,5,0))))))</f>
        <v>0</v>
      </c>
      <c r="O28" s="137"/>
      <c r="P28" s="43">
        <f>IF(O28=LISTE!$T$1,0,IF(O28=LISTE!$T$2,1,IF(O28=LISTE!$T$3,2,IF(O28=LISTE!$T$4,3,IF(O28=LISTE!$T$5,4,IF(O28=LISTE!$T$6,5,0))))))</f>
        <v>0</v>
      </c>
      <c r="Q28" s="50"/>
      <c r="R28" s="54">
        <f>IF(Q28=LISTE!$V$1,-3,IF(Q28=LISTE!$V$2,-2,IF(Q28=LISTE!$V$3,-1,IF(Q28=LISTE!$V$4,3,IF(Q28=LISTE!$V$5,4,IF(Q28=LISTE!$V$6,5,0))))))</f>
        <v>0</v>
      </c>
      <c r="S28" s="54"/>
      <c r="T28" s="54">
        <f>IF(S28=LISTE!$X$1,0,IF(S28=LISTE!$X$2,1,IF(S28=LISTE!$X$3,2,IF(S28=LISTE!$X$4,3,IF(S28=LISTE!$X$5,4,IF(S28=LISTE!$X$6,5,0))))))</f>
        <v>0</v>
      </c>
      <c r="U28" s="54"/>
      <c r="V28" s="118">
        <f>IF(U28=LISTE!$Z$1,0,IF(U28=LISTE!$Z$2,1,IF(U28=LISTE!$Z$3,2,IF(U28=LISTE!$Z$4,3,IF(U28=LISTE!$Z$5,4,IF(U28=LISTE!$Z$6,5,0))))))</f>
        <v>0</v>
      </c>
      <c r="W28" s="18">
        <f t="shared" si="1"/>
        <v>0</v>
      </c>
    </row>
    <row r="29" spans="1:23" ht="15">
      <c r="A29" s="12" t="s">
        <v>42</v>
      </c>
      <c r="B29" s="13"/>
      <c r="C29" s="44"/>
      <c r="D29" s="136"/>
      <c r="E29" s="136"/>
      <c r="F29" s="45"/>
      <c r="G29" s="134">
        <f t="shared" si="0"/>
        <v>0</v>
      </c>
      <c r="H29" s="134" t="str">
        <f>IF(OR(C29=LISTE!$N$3,C29=LISTE!$N$4,C29=LISTE!$N$5)*AND(G29&gt;=$G$4)*AND(D29&gt;=$D$4)*AND(E29&gt;=$E$4),"QUALIFIÉ","DISQUALIFIÉ")</f>
        <v>DISQUALIFIÉ</v>
      </c>
      <c r="I29" s="54"/>
      <c r="J29" s="4">
        <f>IF(I29=LISTE!$L$1,0,IF(I29=LISTE!$L$2,1,IF(I29=LISTE!$L$3,2,IF(I29=LISTE!$L$4,3,IF(I29=LISTE!$L$5,4,IF(I29=LISTE!$L$6,5,0))))))</f>
        <v>0</v>
      </c>
      <c r="K29" s="5"/>
      <c r="L29" s="120">
        <f>IF(K29=LISTE!$P$1,0,IF(K29=LISTE!$P$2,1,IF(K29=LISTE!$P$3,2,IF(K29=LISTE!$P$4,3,IF(K29=LISTE!$P$5,4,IF(K29=LISTE!$P$6,5,0))))))</f>
        <v>0</v>
      </c>
      <c r="M29" s="137"/>
      <c r="N29" s="138">
        <f>IF(M29=LISTE!$R$1,0,IF(M29=LISTE!$R$2,1,IF(M29=LISTE!$R$3,2,IF(M29=LISTE!$R$4,3,IF(M29=LISTE!$R$5,4,IF(M29=LISTE!$R$6,5,0))))))</f>
        <v>0</v>
      </c>
      <c r="O29" s="137"/>
      <c r="P29" s="43">
        <f>IF(O29=LISTE!$T$1,0,IF(O29=LISTE!$T$2,1,IF(O29=LISTE!$T$3,2,IF(O29=LISTE!$T$4,3,IF(O29=LISTE!$T$5,4,IF(O29=LISTE!$T$6,5,0))))))</f>
        <v>0</v>
      </c>
      <c r="Q29" s="50"/>
      <c r="R29" s="54">
        <f>IF(Q29=LISTE!$V$1,-3,IF(Q29=LISTE!$V$2,-2,IF(Q29=LISTE!$V$3,-1,IF(Q29=LISTE!$V$4,3,IF(Q29=LISTE!$V$5,4,IF(Q29=LISTE!$V$6,5,0))))))</f>
        <v>0</v>
      </c>
      <c r="S29" s="54"/>
      <c r="T29" s="54">
        <f>IF(S29=LISTE!$X$1,0,IF(S29=LISTE!$X$2,1,IF(S29=LISTE!$X$3,2,IF(S29=LISTE!$X$4,3,IF(S29=LISTE!$X$5,4,IF(S29=LISTE!$X$6,5,0))))))</f>
        <v>0</v>
      </c>
      <c r="U29" s="54"/>
      <c r="V29" s="118">
        <f>IF(U29=LISTE!$Z$1,0,IF(U29=LISTE!$Z$2,1,IF(U29=LISTE!$Z$3,2,IF(U29=LISTE!$Z$4,3,IF(U29=LISTE!$Z$5,4,IF(U29=LISTE!$Z$6,5,0))))))</f>
        <v>0</v>
      </c>
      <c r="W29" s="18">
        <f t="shared" si="1"/>
        <v>0</v>
      </c>
    </row>
    <row r="30" spans="1:23" ht="15">
      <c r="A30" s="12" t="s">
        <v>42</v>
      </c>
      <c r="B30" s="13"/>
      <c r="C30" s="44"/>
      <c r="D30" s="136"/>
      <c r="E30" s="136"/>
      <c r="F30" s="45"/>
      <c r="G30" s="134">
        <f t="shared" si="0"/>
        <v>0</v>
      </c>
      <c r="H30" s="134" t="str">
        <f>IF(OR(C30=LISTE!$N$3,C30=LISTE!$N$4,C30=LISTE!$N$5)*AND(G30&gt;=$G$4)*AND(D30&gt;=$D$4)*AND(E30&gt;=$E$4),"QUALIFIÉ","DISQUALIFIÉ")</f>
        <v>DISQUALIFIÉ</v>
      </c>
      <c r="I30" s="54"/>
      <c r="J30" s="4">
        <f>IF(I30=LISTE!$L$1,0,IF(I30=LISTE!$L$2,1,IF(I30=LISTE!$L$3,2,IF(I30=LISTE!$L$4,3,IF(I30=LISTE!$L$5,4,IF(I30=LISTE!$L$6,5,0))))))</f>
        <v>0</v>
      </c>
      <c r="K30" s="5"/>
      <c r="L30" s="120">
        <f>IF(K30=LISTE!$P$1,0,IF(K30=LISTE!$P$2,1,IF(K30=LISTE!$P$3,2,IF(K30=LISTE!$P$4,3,IF(K30=LISTE!$P$5,4,IF(K30=LISTE!$P$6,5,0))))))</f>
        <v>0</v>
      </c>
      <c r="M30" s="137"/>
      <c r="N30" s="138">
        <f>IF(M30=LISTE!$R$1,0,IF(M30=LISTE!$R$2,1,IF(M30=LISTE!$R$3,2,IF(M30=LISTE!$R$4,3,IF(M30=LISTE!$R$5,4,IF(M30=LISTE!$R$6,5,0))))))</f>
        <v>0</v>
      </c>
      <c r="O30" s="137"/>
      <c r="P30" s="43">
        <f>IF(O30=LISTE!$T$1,0,IF(O30=LISTE!$T$2,1,IF(O30=LISTE!$T$3,2,IF(O30=LISTE!$T$4,3,IF(O30=LISTE!$T$5,4,IF(O30=LISTE!$T$6,5,0))))))</f>
        <v>0</v>
      </c>
      <c r="Q30" s="50"/>
      <c r="R30" s="54">
        <f>IF(Q30=LISTE!$V$1,-3,IF(Q30=LISTE!$V$2,-2,IF(Q30=LISTE!$V$3,-1,IF(Q30=LISTE!$V$4,3,IF(Q30=LISTE!$V$5,4,IF(Q30=LISTE!$V$6,5,0))))))</f>
        <v>0</v>
      </c>
      <c r="S30" s="54"/>
      <c r="T30" s="54">
        <f>IF(S30=LISTE!$X$1,0,IF(S30=LISTE!$X$2,1,IF(S30=LISTE!$X$3,2,IF(S30=LISTE!$X$4,3,IF(S30=LISTE!$X$5,4,IF(S30=LISTE!$X$6,5,0))))))</f>
        <v>0</v>
      </c>
      <c r="U30" s="54"/>
      <c r="V30" s="118">
        <f>IF(U30=LISTE!$Z$1,0,IF(U30=LISTE!$Z$2,1,IF(U30=LISTE!$Z$3,2,IF(U30=LISTE!$Z$4,3,IF(U30=LISTE!$Z$5,4,IF(U30=LISTE!$Z$6,5,0))))))</f>
        <v>0</v>
      </c>
      <c r="W30" s="18">
        <f t="shared" si="1"/>
        <v>0</v>
      </c>
    </row>
    <row r="31" spans="1:23" ht="15">
      <c r="A31" s="12" t="s">
        <v>42</v>
      </c>
      <c r="B31" s="13"/>
      <c r="C31" s="44"/>
      <c r="D31" s="136"/>
      <c r="E31" s="136"/>
      <c r="F31" s="45"/>
      <c r="G31" s="134">
        <f t="shared" si="0"/>
        <v>0</v>
      </c>
      <c r="H31" s="134" t="str">
        <f>IF(OR(C31=LISTE!$N$3,C31=LISTE!$N$4,C31=LISTE!$N$5)*AND(G31&gt;=$G$4)*AND(D31&gt;=$D$4)*AND(E31&gt;=$E$4),"QUALIFIÉ","DISQUALIFIÉ")</f>
        <v>DISQUALIFIÉ</v>
      </c>
      <c r="I31" s="54"/>
      <c r="J31" s="4">
        <f>IF(I31=LISTE!$L$1,0,IF(I31=LISTE!$L$2,1,IF(I31=LISTE!$L$3,2,IF(I31=LISTE!$L$4,3,IF(I31=LISTE!$L$5,4,IF(I31=LISTE!$L$6,5,0))))))</f>
        <v>0</v>
      </c>
      <c r="K31" s="5"/>
      <c r="L31" s="120">
        <f>IF(K31=LISTE!$P$1,0,IF(K31=LISTE!$P$2,1,IF(K31=LISTE!$P$3,2,IF(K31=LISTE!$P$4,3,IF(K31=LISTE!$P$5,4,IF(K31=LISTE!$P$6,5,0))))))</f>
        <v>0</v>
      </c>
      <c r="M31" s="137"/>
      <c r="N31" s="138">
        <f>IF(M31=LISTE!$R$1,0,IF(M31=LISTE!$R$2,1,IF(M31=LISTE!$R$3,2,IF(M31=LISTE!$R$4,3,IF(M31=LISTE!$R$5,4,IF(M31=LISTE!$R$6,5,0))))))</f>
        <v>0</v>
      </c>
      <c r="O31" s="137"/>
      <c r="P31" s="43">
        <f>IF(O31=LISTE!$T$1,0,IF(O31=LISTE!$T$2,1,IF(O31=LISTE!$T$3,2,IF(O31=LISTE!$T$4,3,IF(O31=LISTE!$T$5,4,IF(O31=LISTE!$T$6,5,0))))))</f>
        <v>0</v>
      </c>
      <c r="Q31" s="50"/>
      <c r="R31" s="54">
        <f>IF(Q31=LISTE!$V$1,-3,IF(Q31=LISTE!$V$2,-2,IF(Q31=LISTE!$V$3,-1,IF(Q31=LISTE!$V$4,3,IF(Q31=LISTE!$V$5,4,IF(Q31=LISTE!$V$6,5,0))))))</f>
        <v>0</v>
      </c>
      <c r="S31" s="54"/>
      <c r="T31" s="54">
        <f>IF(S31=LISTE!$X$1,0,IF(S31=LISTE!$X$2,1,IF(S31=LISTE!$X$3,2,IF(S31=LISTE!$X$4,3,IF(S31=LISTE!$X$5,4,IF(S31=LISTE!$X$6,5,0))))))</f>
        <v>0</v>
      </c>
      <c r="U31" s="54"/>
      <c r="V31" s="118">
        <f>IF(U31=LISTE!$Z$1,0,IF(U31=LISTE!$Z$2,1,IF(U31=LISTE!$Z$3,2,IF(U31=LISTE!$Z$4,3,IF(U31=LISTE!$Z$5,4,IF(U31=LISTE!$Z$6,5,0))))))</f>
        <v>0</v>
      </c>
      <c r="W31" s="18">
        <f t="shared" si="1"/>
        <v>0</v>
      </c>
    </row>
    <row r="32" spans="1:23" ht="15">
      <c r="A32" s="12" t="s">
        <v>42</v>
      </c>
      <c r="B32" s="13"/>
      <c r="C32" s="44"/>
      <c r="D32" s="136"/>
      <c r="E32" s="136"/>
      <c r="F32" s="45"/>
      <c r="G32" s="134">
        <f t="shared" si="0"/>
        <v>0</v>
      </c>
      <c r="H32" s="134" t="str">
        <f>IF(OR(C32=LISTE!$N$3,C32=LISTE!$N$4,C32=LISTE!$N$5)*AND(G32&gt;=$G$4)*AND(D32&gt;=$D$4)*AND(E32&gt;=$E$4),"QUALIFIÉ","DISQUALIFIÉ")</f>
        <v>DISQUALIFIÉ</v>
      </c>
      <c r="I32" s="54"/>
      <c r="J32" s="4">
        <f>IF(I32=LISTE!$L$1,0,IF(I32=LISTE!$L$2,1,IF(I32=LISTE!$L$3,2,IF(I32=LISTE!$L$4,3,IF(I32=LISTE!$L$5,4,IF(I32=LISTE!$L$6,5,0))))))</f>
        <v>0</v>
      </c>
      <c r="K32" s="5"/>
      <c r="L32" s="120">
        <f>IF(K32=LISTE!$P$1,0,IF(K32=LISTE!$P$2,1,IF(K32=LISTE!$P$3,2,IF(K32=LISTE!$P$4,3,IF(K32=LISTE!$P$5,4,IF(K32=LISTE!$P$6,5,0))))))</f>
        <v>0</v>
      </c>
      <c r="M32" s="137"/>
      <c r="N32" s="138">
        <f>IF(M32=LISTE!$R$1,0,IF(M32=LISTE!$R$2,1,IF(M32=LISTE!$R$3,2,IF(M32=LISTE!$R$4,3,IF(M32=LISTE!$R$5,4,IF(M32=LISTE!$R$6,5,0))))))</f>
        <v>0</v>
      </c>
      <c r="O32" s="137"/>
      <c r="P32" s="43">
        <f>IF(O32=LISTE!$T$1,0,IF(O32=LISTE!$T$2,1,IF(O32=LISTE!$T$3,2,IF(O32=LISTE!$T$4,3,IF(O32=LISTE!$T$5,4,IF(O32=LISTE!$T$6,5,0))))))</f>
        <v>0</v>
      </c>
      <c r="Q32" s="50"/>
      <c r="R32" s="54">
        <f>IF(Q32=LISTE!$V$1,-3,IF(Q32=LISTE!$V$2,-2,IF(Q32=LISTE!$V$3,-1,IF(Q32=LISTE!$V$4,3,IF(Q32=LISTE!$V$5,4,IF(Q32=LISTE!$V$6,5,0))))))</f>
        <v>0</v>
      </c>
      <c r="S32" s="54"/>
      <c r="T32" s="54">
        <f>IF(S32=LISTE!$X$1,0,IF(S32=LISTE!$X$2,1,IF(S32=LISTE!$X$3,2,IF(S32=LISTE!$X$4,3,IF(S32=LISTE!$X$5,4,IF(S32=LISTE!$X$6,5,0))))))</f>
        <v>0</v>
      </c>
      <c r="U32" s="54"/>
      <c r="V32" s="118">
        <f>IF(U32=LISTE!$Z$1,0,IF(U32=LISTE!$Z$2,1,IF(U32=LISTE!$Z$3,2,IF(U32=LISTE!$Z$4,3,IF(U32=LISTE!$Z$5,4,IF(U32=LISTE!$Z$6,5,0))))))</f>
        <v>0</v>
      </c>
      <c r="W32" s="18">
        <f t="shared" si="1"/>
        <v>0</v>
      </c>
    </row>
    <row r="33" spans="1:23" ht="15">
      <c r="A33" s="12" t="s">
        <v>42</v>
      </c>
      <c r="B33" s="13"/>
      <c r="C33" s="44"/>
      <c r="D33" s="136"/>
      <c r="E33" s="136"/>
      <c r="F33" s="45"/>
      <c r="G33" s="134">
        <f t="shared" si="0"/>
        <v>0</v>
      </c>
      <c r="H33" s="134" t="str">
        <f>IF(OR(C33=LISTE!$N$3,C33=LISTE!$N$4,C33=LISTE!$N$5)*AND(G33&gt;=$G$4)*AND(D33&gt;=$D$4)*AND(E33&gt;=$E$4),"QUALIFIÉ","DISQUALIFIÉ")</f>
        <v>DISQUALIFIÉ</v>
      </c>
      <c r="I33" s="54"/>
      <c r="J33" s="4">
        <f>IF(I33=LISTE!$L$1,0,IF(I33=LISTE!$L$2,1,IF(I33=LISTE!$L$3,2,IF(I33=LISTE!$L$4,3,IF(I33=LISTE!$L$5,4,IF(I33=LISTE!$L$6,5,0))))))</f>
        <v>0</v>
      </c>
      <c r="K33" s="5"/>
      <c r="L33" s="120">
        <f>IF(K33=LISTE!$P$1,0,IF(K33=LISTE!$P$2,1,IF(K33=LISTE!$P$3,2,IF(K33=LISTE!$P$4,3,IF(K33=LISTE!$P$5,4,IF(K33=LISTE!$P$6,5,0))))))</f>
        <v>0</v>
      </c>
      <c r="M33" s="137"/>
      <c r="N33" s="138">
        <f>IF(M33=LISTE!$R$1,0,IF(M33=LISTE!$R$2,1,IF(M33=LISTE!$R$3,2,IF(M33=LISTE!$R$4,3,IF(M33=LISTE!$R$5,4,IF(M33=LISTE!$R$6,5,0))))))</f>
        <v>0</v>
      </c>
      <c r="O33" s="137"/>
      <c r="P33" s="43">
        <f>IF(O33=LISTE!$T$1,0,IF(O33=LISTE!$T$2,1,IF(O33=LISTE!$T$3,2,IF(O33=LISTE!$T$4,3,IF(O33=LISTE!$T$5,4,IF(O33=LISTE!$T$6,5,0))))))</f>
        <v>0</v>
      </c>
      <c r="Q33" s="50"/>
      <c r="R33" s="54">
        <f>IF(Q33=LISTE!$V$1,-3,IF(Q33=LISTE!$V$2,-2,IF(Q33=LISTE!$V$3,-1,IF(Q33=LISTE!$V$4,3,IF(Q33=LISTE!$V$5,4,IF(Q33=LISTE!$V$6,5,0))))))</f>
        <v>0</v>
      </c>
      <c r="S33" s="54"/>
      <c r="T33" s="54">
        <f>IF(S33=LISTE!$X$1,0,IF(S33=LISTE!$X$2,1,IF(S33=LISTE!$X$3,2,IF(S33=LISTE!$X$4,3,IF(S33=LISTE!$X$5,4,IF(S33=LISTE!$X$6,5,0))))))</f>
        <v>0</v>
      </c>
      <c r="U33" s="54"/>
      <c r="V33" s="118">
        <f>IF(U33=LISTE!$Z$1,0,IF(U33=LISTE!$Z$2,1,IF(U33=LISTE!$Z$3,2,IF(U33=LISTE!$Z$4,3,IF(U33=LISTE!$Z$5,4,IF(U33=LISTE!$Z$6,5,0))))))</f>
        <v>0</v>
      </c>
      <c r="W33" s="18">
        <f t="shared" si="1"/>
        <v>0</v>
      </c>
    </row>
    <row r="34" spans="1:23" ht="15">
      <c r="A34" s="12" t="s">
        <v>42</v>
      </c>
      <c r="B34" s="13"/>
      <c r="C34" s="44"/>
      <c r="D34" s="136"/>
      <c r="E34" s="136"/>
      <c r="F34" s="45"/>
      <c r="G34" s="134">
        <f t="shared" si="0"/>
        <v>0</v>
      </c>
      <c r="H34" s="134" t="str">
        <f>IF(OR(C34=LISTE!$N$3,C34=LISTE!$N$4,C34=LISTE!$N$5)*AND(G34&gt;=$G$4)*AND(D34&gt;=$D$4)*AND(E34&gt;=$E$4),"QUALIFIÉ","DISQUALIFIÉ")</f>
        <v>DISQUALIFIÉ</v>
      </c>
      <c r="I34" s="54"/>
      <c r="J34" s="4">
        <f>IF(I34=LISTE!$L$1,0,IF(I34=LISTE!$L$2,1,IF(I34=LISTE!$L$3,2,IF(I34=LISTE!$L$4,3,IF(I34=LISTE!$L$5,4,IF(I34=LISTE!$L$6,5,0))))))</f>
        <v>0</v>
      </c>
      <c r="K34" s="5"/>
      <c r="L34" s="120">
        <f>IF(K34=LISTE!$P$1,0,IF(K34=LISTE!$P$2,1,IF(K34=LISTE!$P$3,2,IF(K34=LISTE!$P$4,3,IF(K34=LISTE!$P$5,4,IF(K34=LISTE!$P$6,5,0))))))</f>
        <v>0</v>
      </c>
      <c r="M34" s="137"/>
      <c r="N34" s="138">
        <f>IF(M34=LISTE!$R$1,0,IF(M34=LISTE!$R$2,1,IF(M34=LISTE!$R$3,2,IF(M34=LISTE!$R$4,3,IF(M34=LISTE!$R$5,4,IF(M34=LISTE!$R$6,5,0))))))</f>
        <v>0</v>
      </c>
      <c r="O34" s="137"/>
      <c r="P34" s="43">
        <f>IF(O34=LISTE!$T$1,0,IF(O34=LISTE!$T$2,1,IF(O34=LISTE!$T$3,2,IF(O34=LISTE!$T$4,3,IF(O34=LISTE!$T$5,4,IF(O34=LISTE!$T$6,5,0))))))</f>
        <v>0</v>
      </c>
      <c r="Q34" s="50"/>
      <c r="R34" s="54">
        <f>IF(Q34=LISTE!$V$1,-3,IF(Q34=LISTE!$V$2,-2,IF(Q34=LISTE!$V$3,-1,IF(Q34=LISTE!$V$4,3,IF(Q34=LISTE!$V$5,4,IF(Q34=LISTE!$V$6,5,0))))))</f>
        <v>0</v>
      </c>
      <c r="S34" s="54"/>
      <c r="T34" s="54">
        <f>IF(S34=LISTE!$X$1,0,IF(S34=LISTE!$X$2,1,IF(S34=LISTE!$X$3,2,IF(S34=LISTE!$X$4,3,IF(S34=LISTE!$X$5,4,IF(S34=LISTE!$X$6,5,0))))))</f>
        <v>0</v>
      </c>
      <c r="U34" s="54"/>
      <c r="V34" s="118">
        <f>IF(U34=LISTE!$Z$1,0,IF(U34=LISTE!$Z$2,1,IF(U34=LISTE!$Z$3,2,IF(U34=LISTE!$Z$4,3,IF(U34=LISTE!$Z$5,4,IF(U34=LISTE!$Z$6,5,0))))))</f>
        <v>0</v>
      </c>
      <c r="W34" s="18">
        <f t="shared" si="1"/>
        <v>0</v>
      </c>
    </row>
    <row r="35" spans="1:23" ht="15">
      <c r="A35" s="12" t="s">
        <v>42</v>
      </c>
      <c r="B35" s="13"/>
      <c r="C35" s="44"/>
      <c r="D35" s="136"/>
      <c r="E35" s="136"/>
      <c r="F35" s="45"/>
      <c r="G35" s="134">
        <f t="shared" si="0"/>
        <v>0</v>
      </c>
      <c r="H35" s="134" t="str">
        <f>IF(OR(C35=LISTE!$N$3,C35=LISTE!$N$4,C35=LISTE!$N$5)*AND(G35&gt;=$G$4)*AND(D35&gt;=$D$4)*AND(E35&gt;=$E$4),"QUALIFIÉ","DISQUALIFIÉ")</f>
        <v>DISQUALIFIÉ</v>
      </c>
      <c r="I35" s="54"/>
      <c r="J35" s="4">
        <f>IF(I35=LISTE!$L$1,0,IF(I35=LISTE!$L$2,1,IF(I35=LISTE!$L$3,2,IF(I35=LISTE!$L$4,3,IF(I35=LISTE!$L$5,4,IF(I35=LISTE!$L$6,5,0))))))</f>
        <v>0</v>
      </c>
      <c r="K35" s="5"/>
      <c r="L35" s="120">
        <f>IF(K35=LISTE!$P$1,0,IF(K35=LISTE!$P$2,1,IF(K35=LISTE!$P$3,2,IF(K35=LISTE!$P$4,3,IF(K35=LISTE!$P$5,4,IF(K35=LISTE!$P$6,5,0))))))</f>
        <v>0</v>
      </c>
      <c r="M35" s="137"/>
      <c r="N35" s="138">
        <f>IF(M35=LISTE!$R$1,0,IF(M35=LISTE!$R$2,1,IF(M35=LISTE!$R$3,2,IF(M35=LISTE!$R$4,3,IF(M35=LISTE!$R$5,4,IF(M35=LISTE!$R$6,5,0))))))</f>
        <v>0</v>
      </c>
      <c r="O35" s="137"/>
      <c r="P35" s="43">
        <f>IF(O35=LISTE!$T$1,0,IF(O35=LISTE!$T$2,1,IF(O35=LISTE!$T$3,2,IF(O35=LISTE!$T$4,3,IF(O35=LISTE!$T$5,4,IF(O35=LISTE!$T$6,5,0))))))</f>
        <v>0</v>
      </c>
      <c r="Q35" s="50"/>
      <c r="R35" s="54">
        <f>IF(Q35=LISTE!$V$1,-3,IF(Q35=LISTE!$V$2,-2,IF(Q35=LISTE!$V$3,-1,IF(Q35=LISTE!$V$4,3,IF(Q35=LISTE!$V$5,4,IF(Q35=LISTE!$V$6,5,0))))))</f>
        <v>0</v>
      </c>
      <c r="S35" s="54"/>
      <c r="T35" s="54">
        <f>IF(S35=LISTE!$X$1,0,IF(S35=LISTE!$X$2,1,IF(S35=LISTE!$X$3,2,IF(S35=LISTE!$X$4,3,IF(S35=LISTE!$X$5,4,IF(S35=LISTE!$X$6,5,0))))))</f>
        <v>0</v>
      </c>
      <c r="U35" s="54"/>
      <c r="V35" s="118">
        <f>IF(U35=LISTE!$Z$1,0,IF(U35=LISTE!$Z$2,1,IF(U35=LISTE!$Z$3,2,IF(U35=LISTE!$Z$4,3,IF(U35=LISTE!$Z$5,4,IF(U35=LISTE!$Z$6,5,0))))))</f>
        <v>0</v>
      </c>
      <c r="W35" s="18">
        <f t="shared" si="1"/>
        <v>0</v>
      </c>
    </row>
    <row r="36" spans="1:23" ht="15">
      <c r="A36" s="12" t="s">
        <v>42</v>
      </c>
      <c r="B36" s="13"/>
      <c r="C36" s="44"/>
      <c r="D36" s="136"/>
      <c r="E36" s="136"/>
      <c r="F36" s="45"/>
      <c r="G36" s="134">
        <f t="shared" si="0"/>
        <v>0</v>
      </c>
      <c r="H36" s="134" t="str">
        <f>IF(OR(C36=LISTE!$N$3,C36=LISTE!$N$4,C36=LISTE!$N$5)*AND(G36&gt;=$G$4)*AND(D36&gt;=$D$4)*AND(E36&gt;=$E$4),"QUALIFIÉ","DISQUALIFIÉ")</f>
        <v>DISQUALIFIÉ</v>
      </c>
      <c r="I36" s="54"/>
      <c r="J36" s="4">
        <f>IF(I36=LISTE!$L$1,0,IF(I36=LISTE!$L$2,1,IF(I36=LISTE!$L$3,2,IF(I36=LISTE!$L$4,3,IF(I36=LISTE!$L$5,4,IF(I36=LISTE!$L$6,5,0))))))</f>
        <v>0</v>
      </c>
      <c r="K36" s="5"/>
      <c r="L36" s="120">
        <f>IF(K36=LISTE!$P$1,0,IF(K36=LISTE!$P$2,1,IF(K36=LISTE!$P$3,2,IF(K36=LISTE!$P$4,3,IF(K36=LISTE!$P$5,4,IF(K36=LISTE!$P$6,5,0))))))</f>
        <v>0</v>
      </c>
      <c r="M36" s="137"/>
      <c r="N36" s="138">
        <f>IF(M36=LISTE!$R$1,0,IF(M36=LISTE!$R$2,1,IF(M36=LISTE!$R$3,2,IF(M36=LISTE!$R$4,3,IF(M36=LISTE!$R$5,4,IF(M36=LISTE!$R$6,5,0))))))</f>
        <v>0</v>
      </c>
      <c r="O36" s="137"/>
      <c r="P36" s="43">
        <f>IF(O36=LISTE!$T$1,0,IF(O36=LISTE!$T$2,1,IF(O36=LISTE!$T$3,2,IF(O36=LISTE!$T$4,3,IF(O36=LISTE!$T$5,4,IF(O36=LISTE!$T$6,5,0))))))</f>
        <v>0</v>
      </c>
      <c r="Q36" s="50"/>
      <c r="R36" s="54">
        <f>IF(Q36=LISTE!$V$1,-3,IF(Q36=LISTE!$V$2,-2,IF(Q36=LISTE!$V$3,-1,IF(Q36=LISTE!$V$4,3,IF(Q36=LISTE!$V$5,4,IF(Q36=LISTE!$V$6,5,0))))))</f>
        <v>0</v>
      </c>
      <c r="S36" s="54"/>
      <c r="T36" s="54">
        <f>IF(S36=LISTE!$X$1,0,IF(S36=LISTE!$X$2,1,IF(S36=LISTE!$X$3,2,IF(S36=LISTE!$X$4,3,IF(S36=LISTE!$X$5,4,IF(S36=LISTE!$X$6,5,0))))))</f>
        <v>0</v>
      </c>
      <c r="U36" s="54"/>
      <c r="V36" s="118">
        <f>IF(U36=LISTE!$Z$1,0,IF(U36=LISTE!$Z$2,1,IF(U36=LISTE!$Z$3,2,IF(U36=LISTE!$Z$4,3,IF(U36=LISTE!$Z$5,4,IF(U36=LISTE!$Z$6,5,0))))))</f>
        <v>0</v>
      </c>
      <c r="W36" s="18">
        <f t="shared" si="1"/>
        <v>0</v>
      </c>
    </row>
    <row r="37" spans="1:23" ht="15">
      <c r="A37" s="12" t="s">
        <v>42</v>
      </c>
      <c r="B37" s="13"/>
      <c r="C37" s="44"/>
      <c r="D37" s="136"/>
      <c r="E37" s="136"/>
      <c r="F37" s="45"/>
      <c r="G37" s="134">
        <f t="shared" si="0"/>
        <v>0</v>
      </c>
      <c r="H37" s="134" t="str">
        <f>IF(OR(C37=LISTE!$N$3,C37=LISTE!$N$4,C37=LISTE!$N$5)*AND(G37&gt;=$G$4)*AND(D37&gt;=$D$4)*AND(E37&gt;=$E$4),"QUALIFIÉ","DISQUALIFIÉ")</f>
        <v>DISQUALIFIÉ</v>
      </c>
      <c r="I37" s="54"/>
      <c r="J37" s="4">
        <f>IF(I37=LISTE!$L$1,0,IF(I37=LISTE!$L$2,1,IF(I37=LISTE!$L$3,2,IF(I37=LISTE!$L$4,3,IF(I37=LISTE!$L$5,4,IF(I37=LISTE!$L$6,5,0))))))</f>
        <v>0</v>
      </c>
      <c r="K37" s="5"/>
      <c r="L37" s="120">
        <f>IF(K37=LISTE!$P$1,0,IF(K37=LISTE!$P$2,1,IF(K37=LISTE!$P$3,2,IF(K37=LISTE!$P$4,3,IF(K37=LISTE!$P$5,4,IF(K37=LISTE!$P$6,5,0))))))</f>
        <v>0</v>
      </c>
      <c r="M37" s="137"/>
      <c r="N37" s="138">
        <f>IF(M37=LISTE!$R$1,0,IF(M37=LISTE!$R$2,1,IF(M37=LISTE!$R$3,2,IF(M37=LISTE!$R$4,3,IF(M37=LISTE!$R$5,4,IF(M37=LISTE!$R$6,5,0))))))</f>
        <v>0</v>
      </c>
      <c r="O37" s="137"/>
      <c r="P37" s="43">
        <f>IF(O37=LISTE!$T$1,0,IF(O37=LISTE!$T$2,1,IF(O37=LISTE!$T$3,2,IF(O37=LISTE!$T$4,3,IF(O37=LISTE!$T$5,4,IF(O37=LISTE!$T$6,5,0))))))</f>
        <v>0</v>
      </c>
      <c r="Q37" s="50"/>
      <c r="R37" s="54">
        <f>IF(Q37=LISTE!$V$1,-3,IF(Q37=LISTE!$V$2,-2,IF(Q37=LISTE!$V$3,-1,IF(Q37=LISTE!$V$4,3,IF(Q37=LISTE!$V$5,4,IF(Q37=LISTE!$V$6,5,0))))))</f>
        <v>0</v>
      </c>
      <c r="S37" s="54"/>
      <c r="T37" s="54">
        <f>IF(S37=LISTE!$X$1,0,IF(S37=LISTE!$X$2,1,IF(S37=LISTE!$X$3,2,IF(S37=LISTE!$X$4,3,IF(S37=LISTE!$X$5,4,IF(S37=LISTE!$X$6,5,0))))))</f>
        <v>0</v>
      </c>
      <c r="U37" s="54"/>
      <c r="V37" s="118">
        <f>IF(U37=LISTE!$Z$1,0,IF(U37=LISTE!$Z$2,1,IF(U37=LISTE!$Z$3,2,IF(U37=LISTE!$Z$4,3,IF(U37=LISTE!$Z$5,4,IF(U37=LISTE!$Z$6,5,0))))))</f>
        <v>0</v>
      </c>
      <c r="W37" s="18">
        <f t="shared" si="1"/>
        <v>0</v>
      </c>
    </row>
    <row r="38" spans="1:23" ht="15">
      <c r="A38" s="12" t="s">
        <v>42</v>
      </c>
      <c r="B38" s="13"/>
      <c r="C38" s="44"/>
      <c r="D38" s="136"/>
      <c r="E38" s="136"/>
      <c r="F38" s="45"/>
      <c r="G38" s="134">
        <f t="shared" si="0"/>
        <v>0</v>
      </c>
      <c r="H38" s="134" t="str">
        <f>IF(OR(C38=LISTE!$N$3,C38=LISTE!$N$4,C38=LISTE!$N$5)*AND(G38&gt;=$G$4)*AND(D38&gt;=$D$4)*AND(E38&gt;=$E$4),"QUALIFIÉ","DISQUALIFIÉ")</f>
        <v>DISQUALIFIÉ</v>
      </c>
      <c r="I38" s="54"/>
      <c r="J38" s="4">
        <f>IF(I38=LISTE!$L$1,0,IF(I38=LISTE!$L$2,1,IF(I38=LISTE!$L$3,2,IF(I38=LISTE!$L$4,3,IF(I38=LISTE!$L$5,4,IF(I38=LISTE!$L$6,5,0))))))</f>
        <v>0</v>
      </c>
      <c r="K38" s="5"/>
      <c r="L38" s="120">
        <f>IF(K38=LISTE!$P$1,0,IF(K38=LISTE!$P$2,1,IF(K38=LISTE!$P$3,2,IF(K38=LISTE!$P$4,3,IF(K38=LISTE!$P$5,4,IF(K38=LISTE!$P$6,5,0))))))</f>
        <v>0</v>
      </c>
      <c r="M38" s="137"/>
      <c r="N38" s="138">
        <f>IF(M38=LISTE!$R$1,0,IF(M38=LISTE!$R$2,1,IF(M38=LISTE!$R$3,2,IF(M38=LISTE!$R$4,3,IF(M38=LISTE!$R$5,4,IF(M38=LISTE!$R$6,5,0))))))</f>
        <v>0</v>
      </c>
      <c r="O38" s="137"/>
      <c r="P38" s="43">
        <f>IF(O38=LISTE!$T$1,0,IF(O38=LISTE!$T$2,1,IF(O38=LISTE!$T$3,2,IF(O38=LISTE!$T$4,3,IF(O38=LISTE!$T$5,4,IF(O38=LISTE!$T$6,5,0))))))</f>
        <v>0</v>
      </c>
      <c r="Q38" s="50"/>
      <c r="R38" s="54">
        <f>IF(Q38=LISTE!$V$1,-3,IF(Q38=LISTE!$V$2,-2,IF(Q38=LISTE!$V$3,-1,IF(Q38=LISTE!$V$4,3,IF(Q38=LISTE!$V$5,4,IF(Q38=LISTE!$V$6,5,0))))))</f>
        <v>0</v>
      </c>
      <c r="S38" s="54"/>
      <c r="T38" s="54">
        <f>IF(S38=LISTE!$X$1,0,IF(S38=LISTE!$X$2,1,IF(S38=LISTE!$X$3,2,IF(S38=LISTE!$X$4,3,IF(S38=LISTE!$X$5,4,IF(S38=LISTE!$X$6,5,0))))))</f>
        <v>0</v>
      </c>
      <c r="U38" s="54"/>
      <c r="V38" s="118">
        <f>IF(U38=LISTE!$Z$1,0,IF(U38=LISTE!$Z$2,1,IF(U38=LISTE!$Z$3,2,IF(U38=LISTE!$Z$4,3,IF(U38=LISTE!$Z$5,4,IF(U38=LISTE!$Z$6,5,0))))))</f>
        <v>0</v>
      </c>
      <c r="W38" s="18">
        <f t="shared" si="1"/>
        <v>0</v>
      </c>
    </row>
    <row r="39" spans="1:23" ht="15">
      <c r="A39" s="12" t="s">
        <v>42</v>
      </c>
      <c r="B39" s="13"/>
      <c r="C39" s="44"/>
      <c r="D39" s="136"/>
      <c r="E39" s="136"/>
      <c r="F39" s="45"/>
      <c r="G39" s="134">
        <f t="shared" si="0"/>
        <v>0</v>
      </c>
      <c r="H39" s="134" t="str">
        <f>IF(OR(C39=LISTE!$N$3,C39=LISTE!$N$4,C39=LISTE!$N$5)*AND(G39&gt;=$G$4)*AND(D39&gt;=$D$4)*AND(E39&gt;=$E$4),"QUALIFIÉ","DISQUALIFIÉ")</f>
        <v>DISQUALIFIÉ</v>
      </c>
      <c r="I39" s="54"/>
      <c r="J39" s="4">
        <f>IF(I39=LISTE!$L$1,0,IF(I39=LISTE!$L$2,1,IF(I39=LISTE!$L$3,2,IF(I39=LISTE!$L$4,3,IF(I39=LISTE!$L$5,4,IF(I39=LISTE!$L$6,5,0))))))</f>
        <v>0</v>
      </c>
      <c r="K39" s="5"/>
      <c r="L39" s="120">
        <f>IF(K39=LISTE!$P$1,0,IF(K39=LISTE!$P$2,1,IF(K39=LISTE!$P$3,2,IF(K39=LISTE!$P$4,3,IF(K39=LISTE!$P$5,4,IF(K39=LISTE!$P$6,5,0))))))</f>
        <v>0</v>
      </c>
      <c r="M39" s="137"/>
      <c r="N39" s="138">
        <f>IF(M39=LISTE!$R$1,0,IF(M39=LISTE!$R$2,1,IF(M39=LISTE!$R$3,2,IF(M39=LISTE!$R$4,3,IF(M39=LISTE!$R$5,4,IF(M39=LISTE!$R$6,5,0))))))</f>
        <v>0</v>
      </c>
      <c r="O39" s="137"/>
      <c r="P39" s="43">
        <f>IF(O39=LISTE!$T$1,0,IF(O39=LISTE!$T$2,1,IF(O39=LISTE!$T$3,2,IF(O39=LISTE!$T$4,3,IF(O39=LISTE!$T$5,4,IF(O39=LISTE!$T$6,5,0))))))</f>
        <v>0</v>
      </c>
      <c r="Q39" s="50"/>
      <c r="R39" s="54">
        <f>IF(Q39=LISTE!$V$1,-3,IF(Q39=LISTE!$V$2,-2,IF(Q39=LISTE!$V$3,-1,IF(Q39=LISTE!$V$4,3,IF(Q39=LISTE!$V$5,4,IF(Q39=LISTE!$V$6,5,0))))))</f>
        <v>0</v>
      </c>
      <c r="S39" s="54"/>
      <c r="T39" s="54">
        <f>IF(S39=LISTE!$X$1,0,IF(S39=LISTE!$X$2,1,IF(S39=LISTE!$X$3,2,IF(S39=LISTE!$X$4,3,IF(S39=LISTE!$X$5,4,IF(S39=LISTE!$X$6,5,0))))))</f>
        <v>0</v>
      </c>
      <c r="U39" s="54"/>
      <c r="V39" s="118">
        <f>IF(U39=LISTE!$Z$1,0,IF(U39=LISTE!$Z$2,1,IF(U39=LISTE!$Z$3,2,IF(U39=LISTE!$Z$4,3,IF(U39=LISTE!$Z$5,4,IF(U39=LISTE!$Z$6,5,0))))))</f>
        <v>0</v>
      </c>
      <c r="W39" s="18">
        <f t="shared" si="1"/>
        <v>0</v>
      </c>
    </row>
  </sheetData>
  <sheetProtection password="C7A7" sheet="1"/>
  <conditionalFormatting sqref="W5:W39">
    <cfRule type="top10" priority="30" dxfId="0" stopIfTrue="1" rank="3"/>
  </conditionalFormatting>
  <conditionalFormatting sqref="C5:C31 C33:C39">
    <cfRule type="containsText" priority="24" dxfId="0" operator="containsText" stopIfTrue="1" text="NIVEAU CADET-MAITRE">
      <formula>NOT(ISERROR(SEARCH("NIVEAU CADET-MAITRE",C5)))</formula>
    </cfRule>
    <cfRule type="containsText" priority="25" dxfId="0" operator="containsText" stopIfTrue="1" text="NIVEAU OR">
      <formula>NOT(ISERROR(SEARCH("NIVEAU OR",C5)))</formula>
    </cfRule>
    <cfRule type="containsText" priority="26" dxfId="0" operator="containsText" stopIfTrue="1" text="NIVEAU ARGENT">
      <formula>NOT(ISERROR(SEARCH("NIVEAU ARGENT",C5)))</formula>
    </cfRule>
    <cfRule type="containsText" priority="27" dxfId="1" operator="containsText" stopIfTrue="1" text="NIVEAU ROUGE">
      <formula>NOT(ISERROR(SEARCH("NIVEAU ROUGE",C5)))</formula>
    </cfRule>
    <cfRule type="containsText" priority="28" dxfId="1" operator="containsText" stopIfTrue="1" text="NIVEAU VERT">
      <formula>NOT(ISERROR(SEARCH("NIVEAU VERT",C5)))</formula>
    </cfRule>
  </conditionalFormatting>
  <conditionalFormatting sqref="D5:D31 D33:D39">
    <cfRule type="containsBlanks" priority="19" dxfId="6" stopIfTrue="1">
      <formula>LEN(TRIM(D5))=0</formula>
    </cfRule>
    <cfRule type="cellIs" priority="22" dxfId="0" operator="between" stopIfTrue="1">
      <formula>75%</formula>
      <formula>100%</formula>
    </cfRule>
    <cfRule type="cellIs" priority="23" dxfId="1" operator="between" stopIfTrue="1">
      <formula>0%</formula>
      <formula>74.99%</formula>
    </cfRule>
  </conditionalFormatting>
  <conditionalFormatting sqref="E5:E31 E33:E39">
    <cfRule type="containsBlanks" priority="18" dxfId="6" stopIfTrue="1">
      <formula>LEN(TRIM(E5))=0</formula>
    </cfRule>
    <cfRule type="cellIs" priority="20" dxfId="0" operator="between" stopIfTrue="1">
      <formula>0.5</formula>
      <formula>1</formula>
    </cfRule>
    <cfRule type="cellIs" priority="21" dxfId="1" operator="between" stopIfTrue="1">
      <formula>0</formula>
      <formula>0.4999</formula>
    </cfRule>
  </conditionalFormatting>
  <conditionalFormatting sqref="H5:H39">
    <cfRule type="expression" priority="41" dxfId="21" stopIfTrue="1">
      <formula>NOT(ISERROR(SEARCH("DISQUALIFIÉ",H5)))</formula>
    </cfRule>
    <cfRule type="expression" priority="42" dxfId="20" stopIfTrue="1">
      <formula>NOT(ISERROR(SEARCH("QUALIFIÉ",H5)))</formula>
    </cfRule>
  </conditionalFormatting>
  <conditionalFormatting sqref="C32">
    <cfRule type="containsText" priority="7" dxfId="0" operator="containsText" stopIfTrue="1" text="NIVEAU CADET-MAITRE">
      <formula>NOT(ISERROR(SEARCH("NIVEAU CADET-MAITRE",C32)))</formula>
    </cfRule>
    <cfRule type="containsText" priority="8" dxfId="0" operator="containsText" stopIfTrue="1" text="NIVEAU OR">
      <formula>NOT(ISERROR(SEARCH("NIVEAU OR",C32)))</formula>
    </cfRule>
    <cfRule type="containsText" priority="9" dxfId="0" operator="containsText" stopIfTrue="1" text="NIVEAU ARGENT">
      <formula>NOT(ISERROR(SEARCH("NIVEAU ARGENT",C32)))</formula>
    </cfRule>
    <cfRule type="containsText" priority="10" dxfId="1" operator="containsText" stopIfTrue="1" text="NIVEAU ROUGE">
      <formula>NOT(ISERROR(SEARCH("NIVEAU ROUGE",C32)))</formula>
    </cfRule>
    <cfRule type="containsText" priority="11" dxfId="1" operator="containsText" stopIfTrue="1" text="NIVEAU VERT">
      <formula>NOT(ISERROR(SEARCH("NIVEAU VERT",C32)))</formula>
    </cfRule>
  </conditionalFormatting>
  <conditionalFormatting sqref="D32">
    <cfRule type="containsBlanks" priority="2" dxfId="6" stopIfTrue="1">
      <formula>LEN(TRIM(D32))=0</formula>
    </cfRule>
    <cfRule type="cellIs" priority="5" dxfId="0" operator="between" stopIfTrue="1">
      <formula>75%</formula>
      <formula>100%</formula>
    </cfRule>
    <cfRule type="cellIs" priority="6" dxfId="1" operator="between" stopIfTrue="1">
      <formula>0%</formula>
      <formula>74.99%</formula>
    </cfRule>
  </conditionalFormatting>
  <conditionalFormatting sqref="E32">
    <cfRule type="containsBlanks" priority="1" dxfId="6" stopIfTrue="1">
      <formula>LEN(TRIM(E32))=0</formula>
    </cfRule>
    <cfRule type="cellIs" priority="3" dxfId="0" operator="between" stopIfTrue="1">
      <formula>0.5</formula>
      <formula>1</formula>
    </cfRule>
    <cfRule type="cellIs" priority="4" dxfId="1" operator="between" stopIfTrue="1">
      <formula>0</formula>
      <formula>0.4999</formula>
    </cfRule>
  </conditionalFormatting>
  <dataValidations count="9">
    <dataValidation type="list" allowBlank="1" showInputMessage="1" showErrorMessage="1" promptTitle="GRADE" prompt="Sélectionner le grade qui corespond au cadet" sqref="A5:A39">
      <formula1>grade</formula1>
    </dataValidation>
    <dataValidation type="list" allowBlank="1" showInputMessage="1" showErrorMessage="1" sqref="I5:I39">
      <formula1>NOTE</formula1>
    </dataValidation>
    <dataValidation type="list" allowBlank="1" showInputMessage="1" showErrorMessage="1" sqref="C5:C39">
      <formula1>NIVEAU</formula1>
    </dataValidation>
    <dataValidation type="list" allowBlank="1" showInputMessage="1" showErrorMessage="1" sqref="K5:K39">
      <formula1>necpc2</formula1>
    </dataValidation>
    <dataValidation type="list" allowBlank="1" showInputMessage="1" showErrorMessage="1" sqref="M5:M39">
      <formula1>DISTRÉGIO</formula1>
    </dataValidation>
    <dataValidation type="list" allowBlank="1" showInputMessage="1" showErrorMessage="1" sqref="O5:O39">
      <formula1>DISTLOCAL</formula1>
    </dataValidation>
    <dataValidation type="list" allowBlank="1" showInputMessage="1" showErrorMessage="1" sqref="Q5:Q39">
      <formula1>NOTEDIS</formula1>
    </dataValidation>
    <dataValidation type="list" allowBlank="1" showInputMessage="1" showErrorMessage="1" sqref="S5:S39">
      <formula1>MODELE</formula1>
    </dataValidation>
    <dataValidation type="list" allowBlank="1" showInputMessage="1" showErrorMessage="1" sqref="U5:U39">
      <formula1>RECPERSO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9"/>
  <sheetViews>
    <sheetView zoomScale="80" zoomScaleNormal="80" zoomScalePageLayoutView="0" workbookViewId="0" topLeftCell="I1">
      <selection activeCell="AA22" sqref="AA22"/>
    </sheetView>
  </sheetViews>
  <sheetFormatPr defaultColWidth="11.421875" defaultRowHeight="15"/>
  <cols>
    <col min="1" max="1" width="5.57421875" style="82" customWidth="1"/>
    <col min="2" max="4" width="20.421875" style="82" customWidth="1"/>
    <col min="5" max="5" width="28.57421875" style="82" customWidth="1"/>
    <col min="6" max="6" width="5.8515625" style="82" hidden="1" customWidth="1"/>
    <col min="7" max="7" width="12.57421875" style="82" customWidth="1"/>
    <col min="8" max="8" width="20.421875" style="82" customWidth="1"/>
    <col min="9" max="9" width="21.8515625" style="82" bestFit="1" customWidth="1"/>
    <col min="10" max="10" width="5.421875" style="82" hidden="1" customWidth="1"/>
    <col min="11" max="11" width="19.7109375" style="123" customWidth="1"/>
    <col min="12" max="12" width="5.421875" style="82" hidden="1" customWidth="1"/>
    <col min="13" max="13" width="18.7109375" style="123" customWidth="1"/>
    <col min="14" max="14" width="5.421875" style="82" hidden="1" customWidth="1"/>
    <col min="15" max="15" width="17.28125" style="123" customWidth="1"/>
    <col min="16" max="16" width="5.421875" style="82" hidden="1" customWidth="1"/>
    <col min="17" max="17" width="30.57421875" style="123" bestFit="1" customWidth="1"/>
    <col min="18" max="18" width="4.00390625" style="82" hidden="1" customWidth="1"/>
    <col min="19" max="19" width="28.421875" style="123" customWidth="1"/>
    <col min="20" max="20" width="7.7109375" style="82" hidden="1" customWidth="1"/>
    <col min="21" max="21" width="25.28125" style="123" customWidth="1"/>
    <col min="22" max="22" width="4.140625" style="82" hidden="1" customWidth="1"/>
    <col min="23" max="23" width="41.421875" style="82" bestFit="1" customWidth="1"/>
    <col min="24" max="24" width="2.7109375" style="82" hidden="1" customWidth="1"/>
    <col min="25" max="25" width="24.28125" style="82" bestFit="1" customWidth="1"/>
    <col min="26" max="26" width="3.57421875" style="82" hidden="1" customWidth="1"/>
    <col min="27" max="16384" width="11.421875" style="82" customWidth="1"/>
  </cols>
  <sheetData>
    <row r="1" spans="1:8" ht="15.75">
      <c r="A1" s="81" t="s">
        <v>161</v>
      </c>
      <c r="B1" s="139"/>
      <c r="H1" s="122"/>
    </row>
    <row r="2" ht="15">
      <c r="E2" s="122"/>
    </row>
    <row r="3" spans="1:27" s="85" customFormat="1" ht="83.25" customHeight="1">
      <c r="A3" s="83" t="s">
        <v>1</v>
      </c>
      <c r="B3" s="83" t="s">
        <v>2</v>
      </c>
      <c r="C3" s="95" t="s">
        <v>122</v>
      </c>
      <c r="D3" s="95" t="s">
        <v>123</v>
      </c>
      <c r="E3" s="95" t="s">
        <v>162</v>
      </c>
      <c r="F3" s="125"/>
      <c r="G3" s="95" t="s">
        <v>178</v>
      </c>
      <c r="H3" s="84" t="s">
        <v>160</v>
      </c>
      <c r="I3" s="140" t="s">
        <v>109</v>
      </c>
      <c r="J3" s="127"/>
      <c r="K3" s="158" t="s">
        <v>179</v>
      </c>
      <c r="L3" s="127"/>
      <c r="M3" s="158" t="s">
        <v>180</v>
      </c>
      <c r="N3" s="127"/>
      <c r="O3" s="140" t="s">
        <v>171</v>
      </c>
      <c r="P3" s="127"/>
      <c r="Q3" s="95" t="s">
        <v>125</v>
      </c>
      <c r="R3" s="84"/>
      <c r="S3" s="128" t="s">
        <v>132</v>
      </c>
      <c r="T3" s="121"/>
      <c r="U3" s="84" t="s">
        <v>139</v>
      </c>
      <c r="V3" s="84"/>
      <c r="W3" s="84" t="s">
        <v>146</v>
      </c>
      <c r="X3" s="84"/>
      <c r="Y3" s="84" t="s">
        <v>153</v>
      </c>
      <c r="Z3" s="84"/>
      <c r="AA3" s="83" t="s">
        <v>4</v>
      </c>
    </row>
    <row r="4" spans="1:27" ht="13.5" customHeight="1">
      <c r="A4" s="87"/>
      <c r="B4" s="87"/>
      <c r="C4" s="130">
        <v>0.75</v>
      </c>
      <c r="D4" s="131">
        <v>0.5</v>
      </c>
      <c r="E4" s="87"/>
      <c r="F4" s="132"/>
      <c r="G4" s="87"/>
      <c r="H4" s="89"/>
      <c r="I4" s="141"/>
      <c r="J4" s="142"/>
      <c r="K4" s="159"/>
      <c r="L4" s="142"/>
      <c r="M4" s="159"/>
      <c r="N4" s="142"/>
      <c r="O4" s="143"/>
      <c r="P4" s="142"/>
      <c r="Q4" s="97"/>
      <c r="R4" s="90"/>
      <c r="S4" s="133"/>
      <c r="T4" s="99"/>
      <c r="U4" s="92"/>
      <c r="V4" s="92"/>
      <c r="W4" s="92"/>
      <c r="X4" s="92"/>
      <c r="Y4" s="92"/>
      <c r="Z4" s="92"/>
      <c r="AA4" s="87"/>
    </row>
    <row r="5" spans="1:27" ht="15">
      <c r="A5" s="12" t="s">
        <v>42</v>
      </c>
      <c r="B5" s="13"/>
      <c r="C5" s="136"/>
      <c r="D5" s="136"/>
      <c r="E5" s="45"/>
      <c r="F5" s="44">
        <f>IF(E5=LISTE!$AB$1,0,IF(E5=LISTE!$AB$2,1,IF(E5=LISTE!$AB$3,2,IF(E5=LISTE!$AB$4,3,IF(E5=LISTE!$AB$5,4,IF(E5=LISTE!$AB$6,5,0))))))</f>
        <v>0</v>
      </c>
      <c r="G5" s="44"/>
      <c r="H5" s="134" t="str">
        <f>IF(AND(G5=LISTE!$AD$1)*AND(C5&gt;=$C$4)*AND(D5&gt;=$D$4)*OR(E5=LISTE!$AB$2,E5=LISTE!$AB$3,E5=LISTE!$AB$4,E5=LISTE!$AB$5,E5=LISTE!$AB$6),"QUALIFIÉ","DISQUALIFIÉ")</f>
        <v>DISQUALIFIÉ</v>
      </c>
      <c r="I5" s="54"/>
      <c r="J5" s="51">
        <f>IF(I5=LISTE!$L$1,0,IF(I5=LISTE!$L$2,1,IF(I5=LISTE!$L$3,2,IF(I5=LISTE!$L$4,3,IF(I5=LISTE!$L$5,4,IF(I5=LISTE!$L$6,5,0))))))</f>
        <v>0</v>
      </c>
      <c r="K5" s="52"/>
      <c r="L5" s="51">
        <f>IF(K5=LISTE!$AH$1,0,IF(K5=LISTE!$AH$2,1,IF(K5=LISTE!$AH$3,2,IF(K5=LISTE!$AH$4,3,IF(K5=LISTE!$AH$5,4,IF(K5=LISTE!$AH$6,5,0))))))</f>
        <v>0</v>
      </c>
      <c r="M5" s="52"/>
      <c r="N5" s="51">
        <f>IF(M5=LISTE!$AJ$1,0,IF(M5=LISTE!$AJ$2,1,IF(M5=LISTE!$AJ$3,2,IF(M5=LISTE!$AJ$4,3,IF(M5=LISTE!$AJ$5,4,IF(M5=LISTE!$AJ$6,5,0))))))</f>
        <v>0</v>
      </c>
      <c r="O5" s="52"/>
      <c r="P5" s="51">
        <f>IF(O5=LISTE!$AF$1,0,IF(O5=LISTE!$AF$2,1,IF(O5=LISTE!$AF$3,2,IF(O5=LISTE!$AF$4,3,IF(O5=LISTE!$AF$5,4,IF(O5=LISTE!$AF$6,5,0))))))</f>
        <v>0</v>
      </c>
      <c r="Q5" s="137"/>
      <c r="R5" s="138">
        <f>IF(Q5=LISTE!$R$1,0,IF(Q5=LISTE!$R$2,1,IF(Q5=LISTE!$R$3,2,IF(Q5=LISTE!$R$4,3,IF(Q5=LISTE!$R$5,4,IF(Q5=LISTE!$R$6,5,0))))))</f>
        <v>0</v>
      </c>
      <c r="S5" s="137"/>
      <c r="T5" s="43">
        <f>IF(S5=LISTE!$T$1,0,IF(S5=LISTE!$T$2,1,IF(S5=LISTE!$T$3,2,IF(S5=LISTE!$T$4,3,IF(S5=LISTE!$T$5,4,IF(S5=LISTE!$T$6,5,0))))))</f>
        <v>0</v>
      </c>
      <c r="U5" s="50"/>
      <c r="V5" s="54">
        <f>IF(U5=LISTE!$V$1,-3,IF(U5=LISTE!$V$2,-2,IF(U5=LISTE!$V$3,-1,IF(U5=LISTE!$V$4,3,IF(U5=LISTE!$V$5,4,IF(U5=LISTE!$V$6,5,0))))))</f>
        <v>0</v>
      </c>
      <c r="W5" s="54"/>
      <c r="X5" s="54">
        <f>IF(W5=LISTE!$X$1,0,IF(W5=LISTE!$X$2,1,IF(W5=LISTE!$X$3,2,IF(W5=LISTE!$X$4,3,IF(W5=LISTE!$X$5,4,IF(W5=LISTE!$X$6,5,0))))))</f>
        <v>0</v>
      </c>
      <c r="Y5" s="54"/>
      <c r="Z5" s="118">
        <f>IF(Y5=LISTE!$Z$1,0,IF(Y5=LISTE!$Z$2,1,IF(Y5=LISTE!$Z$3,2,IF(Y5=LISTE!$Z$4,3,IF(Y5=LISTE!$Z$5,4,IF(Y5=LISTE!$Z$6,5,0))))))</f>
        <v>0</v>
      </c>
      <c r="AA5" s="21">
        <f>F5+J5+L5+N5+P5+R5+T5+V5+X5+Z5</f>
        <v>0</v>
      </c>
    </row>
    <row r="6" spans="1:27" ht="15">
      <c r="A6" s="12" t="s">
        <v>42</v>
      </c>
      <c r="B6" s="13"/>
      <c r="C6" s="136"/>
      <c r="D6" s="136"/>
      <c r="E6" s="45"/>
      <c r="F6" s="44">
        <f>IF(E6=LISTE!$AB$1,0,IF(E6=LISTE!$AB$2,1,IF(E6=LISTE!$AB$3,2,IF(E6=LISTE!$AB$4,3,IF(E6=LISTE!$AB$5,4,IF(E6=LISTE!$AB$6,5,0))))))</f>
        <v>0</v>
      </c>
      <c r="G6" s="44"/>
      <c r="H6" s="134" t="str">
        <f>IF(AND(G6=LISTE!$AD$1)*AND(C6&gt;=$C$4)*AND(D6&gt;=$D$4)*OR(E6=LISTE!$AB$2,E6=LISTE!$AB$3,E6=LISTE!$AB$4,E6=LISTE!$AB$5,E6=LISTE!$AB$6),"QUALIFIÉ","DISQUALIFIÉ")</f>
        <v>DISQUALIFIÉ</v>
      </c>
      <c r="I6" s="54"/>
      <c r="J6" s="51">
        <f>IF(I6=LISTE!$L$1,0,IF(I6=LISTE!$L$2,1,IF(I6=LISTE!$L$3,2,IF(I6=LISTE!$L$4,3,IF(I6=LISTE!$L$5,4,IF(I6=LISTE!$L$6,5,0))))))</f>
        <v>0</v>
      </c>
      <c r="K6" s="52"/>
      <c r="L6" s="51">
        <f>IF(K6=LISTE!$AH$1,0,IF(K6=LISTE!$AH$2,1,IF(K6=LISTE!$AH$3,2,IF(K6=LISTE!$AH$4,3,IF(K6=LISTE!$AH$5,4,IF(K6=LISTE!$AH$6,5,0))))))</f>
        <v>0</v>
      </c>
      <c r="M6" s="52"/>
      <c r="N6" s="51">
        <f>IF(M6=LISTE!$AJ$1,0,IF(M6=LISTE!$AJ$2,1,IF(M6=LISTE!$AJ$3,2,IF(M6=LISTE!$AJ$4,3,IF(M6=LISTE!$AJ$5,4,IF(M6=LISTE!$AJ$6,5,0))))))</f>
        <v>0</v>
      </c>
      <c r="O6" s="52"/>
      <c r="P6" s="51">
        <f>IF(O6=LISTE!$AF$1,0,IF(O6=LISTE!$AF$2,1,IF(O6=LISTE!$AF$3,2,IF(O6=LISTE!$AF$4,3,IF(O6=LISTE!$AF$5,4,IF(O6=LISTE!$AF$6,5,0))))))</f>
        <v>0</v>
      </c>
      <c r="Q6" s="137"/>
      <c r="R6" s="138">
        <f>IF(Q6=LISTE!$R$1,0,IF(Q6=LISTE!$R$2,1,IF(Q6=LISTE!$R$3,2,IF(Q6=LISTE!$R$4,3,IF(Q6=LISTE!$R$5,4,IF(Q6=LISTE!$R$6,5,0))))))</f>
        <v>0</v>
      </c>
      <c r="S6" s="137"/>
      <c r="T6" s="43">
        <f>IF(S6=LISTE!$T$1,0,IF(S6=LISTE!$T$2,1,IF(S6=LISTE!$T$3,2,IF(S6=LISTE!$T$4,3,IF(S6=LISTE!$T$5,4,IF(S6=LISTE!$T$6,5,0))))))</f>
        <v>0</v>
      </c>
      <c r="U6" s="50"/>
      <c r="V6" s="54">
        <f>IF(U6=LISTE!$V$1,-3,IF(U6=LISTE!$V$2,-2,IF(U6=LISTE!$V$3,-1,IF(U6=LISTE!$V$4,3,IF(U6=LISTE!$V$5,4,IF(U6=LISTE!$V$6,5,0))))))</f>
        <v>0</v>
      </c>
      <c r="W6" s="54"/>
      <c r="X6" s="54">
        <f>IF(W6=LISTE!$X$1,0,IF(W6=LISTE!$X$2,1,IF(W6=LISTE!$X$3,2,IF(W6=LISTE!$X$4,3,IF(W6=LISTE!$X$5,4,IF(W6=LISTE!$X$6,5,0))))))</f>
        <v>0</v>
      </c>
      <c r="Y6" s="54"/>
      <c r="Z6" s="118">
        <f>IF(Y6=LISTE!$Z$1,0,IF(Y6=LISTE!$Z$2,1,IF(Y6=LISTE!$Z$3,2,IF(Y6=LISTE!$Z$4,3,IF(Y6=LISTE!$Z$5,4,IF(Y6=LISTE!$Z$6,5,0))))))</f>
        <v>0</v>
      </c>
      <c r="AA6" s="21">
        <f aca="true" t="shared" si="0" ref="AA6:AA39">F6+J6+L6+N6+P6+R6+T6+V6+X6+Z6</f>
        <v>0</v>
      </c>
    </row>
    <row r="7" spans="1:27" ht="15">
      <c r="A7" s="12" t="s">
        <v>42</v>
      </c>
      <c r="B7" s="13"/>
      <c r="C7" s="136"/>
      <c r="D7" s="136"/>
      <c r="E7" s="45"/>
      <c r="F7" s="44">
        <f>IF(E7=LISTE!$AB$1,0,IF(E7=LISTE!$AB$2,1,IF(E7=LISTE!$AB$3,2,IF(E7=LISTE!$AB$4,3,IF(E7=LISTE!$AB$5,4,IF(E7=LISTE!$AB$6,5,0))))))</f>
        <v>0</v>
      </c>
      <c r="G7" s="44"/>
      <c r="H7" s="134" t="str">
        <f>IF(AND(G7=LISTE!$AD$1)*AND(C7&gt;=$C$4)*AND(D7&gt;=$D$4)*OR(E7=LISTE!$AB$2,E7=LISTE!$AB$3,E7=LISTE!$AB$4,E7=LISTE!$AB$5,E7=LISTE!$AB$6),"QUALIFIÉ","DISQUALIFIÉ")</f>
        <v>DISQUALIFIÉ</v>
      </c>
      <c r="I7" s="54"/>
      <c r="J7" s="51">
        <f>IF(I7=LISTE!$L$1,0,IF(I7=LISTE!$L$2,1,IF(I7=LISTE!$L$3,2,IF(I7=LISTE!$L$4,3,IF(I7=LISTE!$L$5,4,IF(I7=LISTE!$L$6,5,0))))))</f>
        <v>0</v>
      </c>
      <c r="K7" s="52"/>
      <c r="L7" s="51">
        <f>IF(K7=LISTE!$AH$1,0,IF(K7=LISTE!$AH$2,1,IF(K7=LISTE!$AH$3,2,IF(K7=LISTE!$AH$4,3,IF(K7=LISTE!$AH$5,4,IF(K7=LISTE!$AH$6,5,0))))))</f>
        <v>0</v>
      </c>
      <c r="M7" s="52"/>
      <c r="N7" s="51">
        <f>IF(M7=LISTE!$AJ$1,0,IF(M7=LISTE!$AJ$2,1,IF(M7=LISTE!$AJ$3,2,IF(M7=LISTE!$AJ$4,3,IF(M7=LISTE!$AJ$5,4,IF(M7=LISTE!$AJ$6,5,0))))))</f>
        <v>0</v>
      </c>
      <c r="O7" s="52"/>
      <c r="P7" s="51">
        <f>IF(O7=LISTE!$AF$1,0,IF(O7=LISTE!$AF$2,1,IF(O7=LISTE!$AF$3,2,IF(O7=LISTE!$AF$4,3,IF(O7=LISTE!$AF$5,4,IF(O7=LISTE!$AF$6,5,0))))))</f>
        <v>0</v>
      </c>
      <c r="Q7" s="137"/>
      <c r="R7" s="138">
        <f>IF(Q7=LISTE!$R$1,0,IF(Q7=LISTE!$R$2,1,IF(Q7=LISTE!$R$3,2,IF(Q7=LISTE!$R$4,3,IF(Q7=LISTE!$R$5,4,IF(Q7=LISTE!$R$6,5,0))))))</f>
        <v>0</v>
      </c>
      <c r="S7" s="137"/>
      <c r="T7" s="43">
        <f>IF(S7=LISTE!$T$1,0,IF(S7=LISTE!$T$2,1,IF(S7=LISTE!$T$3,2,IF(S7=LISTE!$T$4,3,IF(S7=LISTE!$T$5,4,IF(S7=LISTE!$T$6,5,0))))))</f>
        <v>0</v>
      </c>
      <c r="U7" s="50"/>
      <c r="V7" s="54">
        <f>IF(U7=LISTE!$V$1,-3,IF(U7=LISTE!$V$2,-2,IF(U7=LISTE!$V$3,-1,IF(U7=LISTE!$V$4,3,IF(U7=LISTE!$V$5,4,IF(U7=LISTE!$V$6,5,0))))))</f>
        <v>0</v>
      </c>
      <c r="W7" s="54"/>
      <c r="X7" s="54">
        <f>IF(W7=LISTE!$X$1,0,IF(W7=LISTE!$X$2,1,IF(W7=LISTE!$X$3,2,IF(W7=LISTE!$X$4,3,IF(W7=LISTE!$X$5,4,IF(W7=LISTE!$X$6,5,0))))))</f>
        <v>0</v>
      </c>
      <c r="Y7" s="54"/>
      <c r="Z7" s="118">
        <f>IF(Y7=LISTE!$Z$1,0,IF(Y7=LISTE!$Z$2,1,IF(Y7=LISTE!$Z$3,2,IF(Y7=LISTE!$Z$4,3,IF(Y7=LISTE!$Z$5,4,IF(Y7=LISTE!$Z$6,5,0))))))</f>
        <v>0</v>
      </c>
      <c r="AA7" s="21">
        <f t="shared" si="0"/>
        <v>0</v>
      </c>
    </row>
    <row r="8" spans="1:27" ht="15">
      <c r="A8" s="12" t="s">
        <v>42</v>
      </c>
      <c r="B8" s="13"/>
      <c r="C8" s="136"/>
      <c r="D8" s="136"/>
      <c r="E8" s="45"/>
      <c r="F8" s="44">
        <f>IF(E8=LISTE!$AB$1,0,IF(E8=LISTE!$AB$2,1,IF(E8=LISTE!$AB$3,2,IF(E8=LISTE!$AB$4,3,IF(E8=LISTE!$AB$5,4,IF(E8=LISTE!$AB$6,5,0))))))</f>
        <v>0</v>
      </c>
      <c r="G8" s="44"/>
      <c r="H8" s="134" t="str">
        <f>IF(AND(G8=LISTE!$AD$1)*AND(C8&gt;=$C$4)*AND(D8&gt;=$D$4)*OR(E8=LISTE!$AB$2,E8=LISTE!$AB$3,E8=LISTE!$AB$4,E8=LISTE!$AB$5,E8=LISTE!$AB$6),"QUALIFIÉ","DISQUALIFIÉ")</f>
        <v>DISQUALIFIÉ</v>
      </c>
      <c r="I8" s="54"/>
      <c r="J8" s="51">
        <f>IF(I8=LISTE!$L$1,0,IF(I8=LISTE!$L$2,1,IF(I8=LISTE!$L$3,2,IF(I8=LISTE!$L$4,3,IF(I8=LISTE!$L$5,4,IF(I8=LISTE!$L$6,5,0))))))</f>
        <v>0</v>
      </c>
      <c r="K8" s="52"/>
      <c r="L8" s="51">
        <f>IF(K8=LISTE!$AH$1,0,IF(K8=LISTE!$AH$2,1,IF(K8=LISTE!$AH$3,2,IF(K8=LISTE!$AH$4,3,IF(K8=LISTE!$AH$5,4,IF(K8=LISTE!$AH$6,5,0))))))</f>
        <v>0</v>
      </c>
      <c r="M8" s="52"/>
      <c r="N8" s="51">
        <f>IF(M8=LISTE!$AJ$1,0,IF(M8=LISTE!$AJ$2,1,IF(M8=LISTE!$AJ$3,2,IF(M8=LISTE!$AJ$4,3,IF(M8=LISTE!$AJ$5,4,IF(M8=LISTE!$AJ$6,5,0))))))</f>
        <v>0</v>
      </c>
      <c r="O8" s="52"/>
      <c r="P8" s="51">
        <f>IF(O8=LISTE!$AF$1,0,IF(O8=LISTE!$AF$2,1,IF(O8=LISTE!$AF$3,2,IF(O8=LISTE!$AF$4,3,IF(O8=LISTE!$AF$5,4,IF(O8=LISTE!$AF$6,5,0))))))</f>
        <v>0</v>
      </c>
      <c r="Q8" s="137"/>
      <c r="R8" s="138">
        <f>IF(Q8=LISTE!$R$1,0,IF(Q8=LISTE!$R$2,1,IF(Q8=LISTE!$R$3,2,IF(Q8=LISTE!$R$4,3,IF(Q8=LISTE!$R$5,4,IF(Q8=LISTE!$R$6,5,0))))))</f>
        <v>0</v>
      </c>
      <c r="S8" s="137"/>
      <c r="T8" s="43">
        <f>IF(S8=LISTE!$T$1,0,IF(S8=LISTE!$T$2,1,IF(S8=LISTE!$T$3,2,IF(S8=LISTE!$T$4,3,IF(S8=LISTE!$T$5,4,IF(S8=LISTE!$T$6,5,0))))))</f>
        <v>0</v>
      </c>
      <c r="U8" s="50"/>
      <c r="V8" s="54">
        <f>IF(U8=LISTE!$V$1,-3,IF(U8=LISTE!$V$2,-2,IF(U8=LISTE!$V$3,-1,IF(U8=LISTE!$V$4,3,IF(U8=LISTE!$V$5,4,IF(U8=LISTE!$V$6,5,0))))))</f>
        <v>0</v>
      </c>
      <c r="W8" s="54"/>
      <c r="X8" s="54">
        <f>IF(W8=LISTE!$X$1,0,IF(W8=LISTE!$X$2,1,IF(W8=LISTE!$X$3,2,IF(W8=LISTE!$X$4,3,IF(W8=LISTE!$X$5,4,IF(W8=LISTE!$X$6,5,0))))))</f>
        <v>0</v>
      </c>
      <c r="Y8" s="54"/>
      <c r="Z8" s="118">
        <f>IF(Y8=LISTE!$Z$1,0,IF(Y8=LISTE!$Z$2,1,IF(Y8=LISTE!$Z$3,2,IF(Y8=LISTE!$Z$4,3,IF(Y8=LISTE!$Z$5,4,IF(Y8=LISTE!$Z$6,5,0))))))</f>
        <v>0</v>
      </c>
      <c r="AA8" s="21">
        <f t="shared" si="0"/>
        <v>0</v>
      </c>
    </row>
    <row r="9" spans="1:27" ht="15">
      <c r="A9" s="12" t="s">
        <v>42</v>
      </c>
      <c r="B9" s="13"/>
      <c r="C9" s="136"/>
      <c r="D9" s="136"/>
      <c r="E9" s="45"/>
      <c r="F9" s="44">
        <f>IF(E9=LISTE!$AB$1,0,IF(E9=LISTE!$AB$2,1,IF(E9=LISTE!$AB$3,2,IF(E9=LISTE!$AB$4,3,IF(E9=LISTE!$AB$5,4,IF(E9=LISTE!$AB$6,5,0))))))</f>
        <v>0</v>
      </c>
      <c r="G9" s="44"/>
      <c r="H9" s="134" t="str">
        <f>IF(AND(G9=LISTE!$AD$1)*AND(C9&gt;=$C$4)*AND(D9&gt;=$D$4)*OR(E9=LISTE!$AB$2,E9=LISTE!$AB$3,E9=LISTE!$AB$4,E9=LISTE!$AB$5,E9=LISTE!$AB$6),"QUALIFIÉ","DISQUALIFIÉ")</f>
        <v>DISQUALIFIÉ</v>
      </c>
      <c r="I9" s="54"/>
      <c r="J9" s="51">
        <f>IF(I9=LISTE!$L$1,0,IF(I9=LISTE!$L$2,1,IF(I9=LISTE!$L$3,2,IF(I9=LISTE!$L$4,3,IF(I9=LISTE!$L$5,4,IF(I9=LISTE!$L$6,5,0))))))</f>
        <v>0</v>
      </c>
      <c r="K9" s="52"/>
      <c r="L9" s="51">
        <f>IF(K9=LISTE!$AH$1,0,IF(K9=LISTE!$AH$2,1,IF(K9=LISTE!$AH$3,2,IF(K9=LISTE!$AH$4,3,IF(K9=LISTE!$AH$5,4,IF(K9=LISTE!$AH$6,5,0))))))</f>
        <v>0</v>
      </c>
      <c r="M9" s="52"/>
      <c r="N9" s="51">
        <f>IF(M9=LISTE!$AJ$1,0,IF(M9=LISTE!$AJ$2,1,IF(M9=LISTE!$AJ$3,2,IF(M9=LISTE!$AJ$4,3,IF(M9=LISTE!$AJ$5,4,IF(M9=LISTE!$AJ$6,5,0))))))</f>
        <v>0</v>
      </c>
      <c r="O9" s="52"/>
      <c r="P9" s="51">
        <f>IF(O9=LISTE!$AF$1,0,IF(O9=LISTE!$AF$2,1,IF(O9=LISTE!$AF$3,2,IF(O9=LISTE!$AF$4,3,IF(O9=LISTE!$AF$5,4,IF(O9=LISTE!$AF$6,5,0))))))</f>
        <v>0</v>
      </c>
      <c r="Q9" s="137"/>
      <c r="R9" s="138">
        <f>IF(Q9=LISTE!$R$1,0,IF(Q9=LISTE!$R$2,1,IF(Q9=LISTE!$R$3,2,IF(Q9=LISTE!$R$4,3,IF(Q9=LISTE!$R$5,4,IF(Q9=LISTE!$R$6,5,0))))))</f>
        <v>0</v>
      </c>
      <c r="S9" s="137"/>
      <c r="T9" s="43">
        <f>IF(S9=LISTE!$T$1,0,IF(S9=LISTE!$T$2,1,IF(S9=LISTE!$T$3,2,IF(S9=LISTE!$T$4,3,IF(S9=LISTE!$T$5,4,IF(S9=LISTE!$T$6,5,0))))))</f>
        <v>0</v>
      </c>
      <c r="U9" s="50"/>
      <c r="V9" s="54">
        <f>IF(U9=LISTE!$V$1,-3,IF(U9=LISTE!$V$2,-2,IF(U9=LISTE!$V$3,-1,IF(U9=LISTE!$V$4,3,IF(U9=LISTE!$V$5,4,IF(U9=LISTE!$V$6,5,0))))))</f>
        <v>0</v>
      </c>
      <c r="W9" s="54"/>
      <c r="X9" s="54">
        <f>IF(W9=LISTE!$X$1,0,IF(W9=LISTE!$X$2,1,IF(W9=LISTE!$X$3,2,IF(W9=LISTE!$X$4,3,IF(W9=LISTE!$X$5,4,IF(W9=LISTE!$X$6,5,0))))))</f>
        <v>0</v>
      </c>
      <c r="Y9" s="54"/>
      <c r="Z9" s="118">
        <f>IF(Y9=LISTE!$Z$1,0,IF(Y9=LISTE!$Z$2,1,IF(Y9=LISTE!$Z$3,2,IF(Y9=LISTE!$Z$4,3,IF(Y9=LISTE!$Z$5,4,IF(Y9=LISTE!$Z$6,5,0))))))</f>
        <v>0</v>
      </c>
      <c r="AA9" s="21">
        <f t="shared" si="0"/>
        <v>0</v>
      </c>
    </row>
    <row r="10" spans="1:27" ht="15">
      <c r="A10" s="12" t="s">
        <v>42</v>
      </c>
      <c r="B10" s="13"/>
      <c r="C10" s="136"/>
      <c r="D10" s="136"/>
      <c r="E10" s="45"/>
      <c r="F10" s="44">
        <f>IF(E10=LISTE!$AB$1,0,IF(E10=LISTE!$AB$2,1,IF(E10=LISTE!$AB$3,2,IF(E10=LISTE!$AB$4,3,IF(E10=LISTE!$AB$5,4,IF(E10=LISTE!$AB$6,5,0))))))</f>
        <v>0</v>
      </c>
      <c r="G10" s="44"/>
      <c r="H10" s="134" t="str">
        <f>IF(AND(G10=LISTE!$AD$1)*AND(C10&gt;=$C$4)*AND(D10&gt;=$D$4)*OR(E10=LISTE!$AB$2,E10=LISTE!$AB$3,E10=LISTE!$AB$4,E10=LISTE!$AB$5,E10=LISTE!$AB$6),"QUALIFIÉ","DISQUALIFIÉ")</f>
        <v>DISQUALIFIÉ</v>
      </c>
      <c r="I10" s="54"/>
      <c r="J10" s="51">
        <f>IF(I10=LISTE!$L$1,0,IF(I10=LISTE!$L$2,1,IF(I10=LISTE!$L$3,2,IF(I10=LISTE!$L$4,3,IF(I10=LISTE!$L$5,4,IF(I10=LISTE!$L$6,5,0))))))</f>
        <v>0</v>
      </c>
      <c r="K10" s="52"/>
      <c r="L10" s="51">
        <f>IF(K10=LISTE!$AH$1,0,IF(K10=LISTE!$AH$2,1,IF(K10=LISTE!$AH$3,2,IF(K10=LISTE!$AH$4,3,IF(K10=LISTE!$AH$5,4,IF(K10=LISTE!$AH$6,5,0))))))</f>
        <v>0</v>
      </c>
      <c r="M10" s="52"/>
      <c r="N10" s="51">
        <f>IF(M10=LISTE!$AJ$1,0,IF(M10=LISTE!$AJ$2,1,IF(M10=LISTE!$AJ$3,2,IF(M10=LISTE!$AJ$4,3,IF(M10=LISTE!$AJ$5,4,IF(M10=LISTE!$AJ$6,5,0))))))</f>
        <v>0</v>
      </c>
      <c r="O10" s="52"/>
      <c r="P10" s="51">
        <f>IF(O10=LISTE!$AF$1,0,IF(O10=LISTE!$AF$2,1,IF(O10=LISTE!$AF$3,2,IF(O10=LISTE!$AF$4,3,IF(O10=LISTE!$AF$5,4,IF(O10=LISTE!$AF$6,5,0))))))</f>
        <v>0</v>
      </c>
      <c r="Q10" s="137"/>
      <c r="R10" s="138">
        <f>IF(Q10=LISTE!$R$1,0,IF(Q10=LISTE!$R$2,1,IF(Q10=LISTE!$R$3,2,IF(Q10=LISTE!$R$4,3,IF(Q10=LISTE!$R$5,4,IF(Q10=LISTE!$R$6,5,0))))))</f>
        <v>0</v>
      </c>
      <c r="S10" s="137"/>
      <c r="T10" s="43">
        <f>IF(S10=LISTE!$T$1,0,IF(S10=LISTE!$T$2,1,IF(S10=LISTE!$T$3,2,IF(S10=LISTE!$T$4,3,IF(S10=LISTE!$T$5,4,IF(S10=LISTE!$T$6,5,0))))))</f>
        <v>0</v>
      </c>
      <c r="U10" s="50"/>
      <c r="V10" s="54">
        <f>IF(U10=LISTE!$V$1,-3,IF(U10=LISTE!$V$2,-2,IF(U10=LISTE!$V$3,-1,IF(U10=LISTE!$V$4,3,IF(U10=LISTE!$V$5,4,IF(U10=LISTE!$V$6,5,0))))))</f>
        <v>0</v>
      </c>
      <c r="W10" s="54"/>
      <c r="X10" s="54">
        <f>IF(W10=LISTE!$X$1,0,IF(W10=LISTE!$X$2,1,IF(W10=LISTE!$X$3,2,IF(W10=LISTE!$X$4,3,IF(W10=LISTE!$X$5,4,IF(W10=LISTE!$X$6,5,0))))))</f>
        <v>0</v>
      </c>
      <c r="Y10" s="54"/>
      <c r="Z10" s="118">
        <f>IF(Y10=LISTE!$Z$1,0,IF(Y10=LISTE!$Z$2,1,IF(Y10=LISTE!$Z$3,2,IF(Y10=LISTE!$Z$4,3,IF(Y10=LISTE!$Z$5,4,IF(Y10=LISTE!$Z$6,5,0))))))</f>
        <v>0</v>
      </c>
      <c r="AA10" s="21">
        <f t="shared" si="0"/>
        <v>0</v>
      </c>
    </row>
    <row r="11" spans="1:27" ht="15">
      <c r="A11" s="12" t="s">
        <v>42</v>
      </c>
      <c r="B11" s="13"/>
      <c r="C11" s="136"/>
      <c r="D11" s="136"/>
      <c r="E11" s="45"/>
      <c r="F11" s="44">
        <f>IF(E11=LISTE!$AB$1,0,IF(E11=LISTE!$AB$2,1,IF(E11=LISTE!$AB$3,2,IF(E11=LISTE!$AB$4,3,IF(E11=LISTE!$AB$5,4,IF(E11=LISTE!$AB$6,5,0))))))</f>
        <v>0</v>
      </c>
      <c r="G11" s="44"/>
      <c r="H11" s="134" t="str">
        <f>IF(AND(G11=LISTE!$AD$1)*AND(C11&gt;=$C$4)*AND(D11&gt;=$D$4)*OR(E11=LISTE!$AB$2,E11=LISTE!$AB$3,E11=LISTE!$AB$4,E11=LISTE!$AB$5,E11=LISTE!$AB$6),"QUALIFIÉ","DISQUALIFIÉ")</f>
        <v>DISQUALIFIÉ</v>
      </c>
      <c r="I11" s="54"/>
      <c r="J11" s="51">
        <f>IF(I11=LISTE!$L$1,0,IF(I11=LISTE!$L$2,1,IF(I11=LISTE!$L$3,2,IF(I11=LISTE!$L$4,3,IF(I11=LISTE!$L$5,4,IF(I11=LISTE!$L$6,5,0))))))</f>
        <v>0</v>
      </c>
      <c r="K11" s="52"/>
      <c r="L11" s="51">
        <f>IF(K11=LISTE!$AH$1,0,IF(K11=LISTE!$AH$2,1,IF(K11=LISTE!$AH$3,2,IF(K11=LISTE!$AH$4,3,IF(K11=LISTE!$AH$5,4,IF(K11=LISTE!$AH$6,5,0))))))</f>
        <v>0</v>
      </c>
      <c r="M11" s="52"/>
      <c r="N11" s="51">
        <f>IF(M11=LISTE!$AJ$1,0,IF(M11=LISTE!$AJ$2,1,IF(M11=LISTE!$AJ$3,2,IF(M11=LISTE!$AJ$4,3,IF(M11=LISTE!$AJ$5,4,IF(M11=LISTE!$AJ$6,5,0))))))</f>
        <v>0</v>
      </c>
      <c r="O11" s="52"/>
      <c r="P11" s="51">
        <f>IF(O11=LISTE!$AF$1,0,IF(O11=LISTE!$AF$2,1,IF(O11=LISTE!$AF$3,2,IF(O11=LISTE!$AF$4,3,IF(O11=LISTE!$AF$5,4,IF(O11=LISTE!$AF$6,5,0))))))</f>
        <v>0</v>
      </c>
      <c r="Q11" s="137"/>
      <c r="R11" s="138">
        <f>IF(Q11=LISTE!$R$1,0,IF(Q11=LISTE!$R$2,1,IF(Q11=LISTE!$R$3,2,IF(Q11=LISTE!$R$4,3,IF(Q11=LISTE!$R$5,4,IF(Q11=LISTE!$R$6,5,0))))))</f>
        <v>0</v>
      </c>
      <c r="S11" s="137"/>
      <c r="T11" s="43">
        <f>IF(S11=LISTE!$T$1,0,IF(S11=LISTE!$T$2,1,IF(S11=LISTE!$T$3,2,IF(S11=LISTE!$T$4,3,IF(S11=LISTE!$T$5,4,IF(S11=LISTE!$T$6,5,0))))))</f>
        <v>0</v>
      </c>
      <c r="U11" s="50"/>
      <c r="V11" s="54">
        <f>IF(U11=LISTE!$V$1,-3,IF(U11=LISTE!$V$2,-2,IF(U11=LISTE!$V$3,-1,IF(U11=LISTE!$V$4,3,IF(U11=LISTE!$V$5,4,IF(U11=LISTE!$V$6,5,0))))))</f>
        <v>0</v>
      </c>
      <c r="W11" s="54"/>
      <c r="X11" s="54">
        <f>IF(W11=LISTE!$X$1,0,IF(W11=LISTE!$X$2,1,IF(W11=LISTE!$X$3,2,IF(W11=LISTE!$X$4,3,IF(W11=LISTE!$X$5,4,IF(W11=LISTE!$X$6,5,0))))))</f>
        <v>0</v>
      </c>
      <c r="Y11" s="54"/>
      <c r="Z11" s="118">
        <f>IF(Y11=LISTE!$Z$1,0,IF(Y11=LISTE!$Z$2,1,IF(Y11=LISTE!$Z$3,2,IF(Y11=LISTE!$Z$4,3,IF(Y11=LISTE!$Z$5,4,IF(Y11=LISTE!$Z$6,5,0))))))</f>
        <v>0</v>
      </c>
      <c r="AA11" s="21">
        <f t="shared" si="0"/>
        <v>0</v>
      </c>
    </row>
    <row r="12" spans="1:27" ht="15">
      <c r="A12" s="12" t="s">
        <v>42</v>
      </c>
      <c r="B12" s="13"/>
      <c r="C12" s="136"/>
      <c r="D12" s="136"/>
      <c r="E12" s="45"/>
      <c r="F12" s="44">
        <f>IF(E12=LISTE!$AB$1,0,IF(E12=LISTE!$AB$2,1,IF(E12=LISTE!$AB$3,2,IF(E12=LISTE!$AB$4,3,IF(E12=LISTE!$AB$5,4,IF(E12=LISTE!$AB$6,5,0))))))</f>
        <v>0</v>
      </c>
      <c r="G12" s="44"/>
      <c r="H12" s="134" t="str">
        <f>IF(AND(G12=LISTE!$AD$1)*AND(C12&gt;=$C$4)*AND(D12&gt;=$D$4)*OR(E12=LISTE!$AB$2,E12=LISTE!$AB$3,E12=LISTE!$AB$4,E12=LISTE!$AB$5,E12=LISTE!$AB$6),"QUALIFIÉ","DISQUALIFIÉ")</f>
        <v>DISQUALIFIÉ</v>
      </c>
      <c r="I12" s="54"/>
      <c r="J12" s="51">
        <f>IF(I12=LISTE!$L$1,0,IF(I12=LISTE!$L$2,1,IF(I12=LISTE!$L$3,2,IF(I12=LISTE!$L$4,3,IF(I12=LISTE!$L$5,4,IF(I12=LISTE!$L$6,5,0))))))</f>
        <v>0</v>
      </c>
      <c r="K12" s="52"/>
      <c r="L12" s="51">
        <f>IF(K12=LISTE!$AH$1,0,IF(K12=LISTE!$AH$2,1,IF(K12=LISTE!$AH$3,2,IF(K12=LISTE!$AH$4,3,IF(K12=LISTE!$AH$5,4,IF(K12=LISTE!$AH$6,5,0))))))</f>
        <v>0</v>
      </c>
      <c r="M12" s="52"/>
      <c r="N12" s="51">
        <f>IF(M12=LISTE!$AJ$1,0,IF(M12=LISTE!$AJ$2,1,IF(M12=LISTE!$AJ$3,2,IF(M12=LISTE!$AJ$4,3,IF(M12=LISTE!$AJ$5,4,IF(M12=LISTE!$AJ$6,5,0))))))</f>
        <v>0</v>
      </c>
      <c r="O12" s="52"/>
      <c r="P12" s="51">
        <f>IF(O12=LISTE!$AF$1,0,IF(O12=LISTE!$AF$2,1,IF(O12=LISTE!$AF$3,2,IF(O12=LISTE!$AF$4,3,IF(O12=LISTE!$AF$5,4,IF(O12=LISTE!$AF$6,5,0))))))</f>
        <v>0</v>
      </c>
      <c r="Q12" s="137"/>
      <c r="R12" s="138">
        <f>IF(Q12=LISTE!$R$1,0,IF(Q12=LISTE!$R$2,1,IF(Q12=LISTE!$R$3,2,IF(Q12=LISTE!$R$4,3,IF(Q12=LISTE!$R$5,4,IF(Q12=LISTE!$R$6,5,0))))))</f>
        <v>0</v>
      </c>
      <c r="S12" s="137"/>
      <c r="T12" s="43">
        <f>IF(S12=LISTE!$T$1,0,IF(S12=LISTE!$T$2,1,IF(S12=LISTE!$T$3,2,IF(S12=LISTE!$T$4,3,IF(S12=LISTE!$T$5,4,IF(S12=LISTE!$T$6,5,0))))))</f>
        <v>0</v>
      </c>
      <c r="U12" s="50"/>
      <c r="V12" s="54">
        <f>IF(U12=LISTE!$V$1,-3,IF(U12=LISTE!$V$2,-2,IF(U12=LISTE!$V$3,-1,IF(U12=LISTE!$V$4,3,IF(U12=LISTE!$V$5,4,IF(U12=LISTE!$V$6,5,0))))))</f>
        <v>0</v>
      </c>
      <c r="W12" s="54"/>
      <c r="X12" s="54">
        <f>IF(W12=LISTE!$X$1,0,IF(W12=LISTE!$X$2,1,IF(W12=LISTE!$X$3,2,IF(W12=LISTE!$X$4,3,IF(W12=LISTE!$X$5,4,IF(W12=LISTE!$X$6,5,0))))))</f>
        <v>0</v>
      </c>
      <c r="Y12" s="54"/>
      <c r="Z12" s="118">
        <f>IF(Y12=LISTE!$Z$1,0,IF(Y12=LISTE!$Z$2,1,IF(Y12=LISTE!$Z$3,2,IF(Y12=LISTE!$Z$4,3,IF(Y12=LISTE!$Z$5,4,IF(Y12=LISTE!$Z$6,5,0))))))</f>
        <v>0</v>
      </c>
      <c r="AA12" s="21">
        <f t="shared" si="0"/>
        <v>0</v>
      </c>
    </row>
    <row r="13" spans="1:27" ht="15">
      <c r="A13" s="12" t="s">
        <v>42</v>
      </c>
      <c r="B13" s="13"/>
      <c r="C13" s="136"/>
      <c r="D13" s="136"/>
      <c r="E13" s="45"/>
      <c r="F13" s="44">
        <f>IF(E13=LISTE!$AB$1,0,IF(E13=LISTE!$AB$2,1,IF(E13=LISTE!$AB$3,2,IF(E13=LISTE!$AB$4,3,IF(E13=LISTE!$AB$5,4,IF(E13=LISTE!$AB$6,5,0))))))</f>
        <v>0</v>
      </c>
      <c r="G13" s="44"/>
      <c r="H13" s="134" t="str">
        <f>IF(AND(G13=LISTE!$AD$1)*AND(C13&gt;=$C$4)*AND(D13&gt;=$D$4)*OR(E13=LISTE!$AB$2,E13=LISTE!$AB$3,E13=LISTE!$AB$4,E13=LISTE!$AB$5,E13=LISTE!$AB$6),"QUALIFIÉ","DISQUALIFIÉ")</f>
        <v>DISQUALIFIÉ</v>
      </c>
      <c r="I13" s="54"/>
      <c r="J13" s="51">
        <f>IF(I13=LISTE!$L$1,0,IF(I13=LISTE!$L$2,1,IF(I13=LISTE!$L$3,2,IF(I13=LISTE!$L$4,3,IF(I13=LISTE!$L$5,4,IF(I13=LISTE!$L$6,5,0))))))</f>
        <v>0</v>
      </c>
      <c r="K13" s="52"/>
      <c r="L13" s="51">
        <f>IF(K13=LISTE!$AH$1,0,IF(K13=LISTE!$AH$2,1,IF(K13=LISTE!$AH$3,2,IF(K13=LISTE!$AH$4,3,IF(K13=LISTE!$AH$5,4,IF(K13=LISTE!$AH$6,5,0))))))</f>
        <v>0</v>
      </c>
      <c r="M13" s="52"/>
      <c r="N13" s="51">
        <f>IF(M13=LISTE!$AJ$1,0,IF(M13=LISTE!$AJ$2,1,IF(M13=LISTE!$AJ$3,2,IF(M13=LISTE!$AJ$4,3,IF(M13=LISTE!$AJ$5,4,IF(M13=LISTE!$AJ$6,5,0))))))</f>
        <v>0</v>
      </c>
      <c r="O13" s="52"/>
      <c r="P13" s="51">
        <f>IF(O13=LISTE!$AF$1,0,IF(O13=LISTE!$AF$2,1,IF(O13=LISTE!$AF$3,2,IF(O13=LISTE!$AF$4,3,IF(O13=LISTE!$AF$5,4,IF(O13=LISTE!$AF$6,5,0))))))</f>
        <v>0</v>
      </c>
      <c r="Q13" s="137"/>
      <c r="R13" s="138">
        <f>IF(Q13=LISTE!$R$1,0,IF(Q13=LISTE!$R$2,1,IF(Q13=LISTE!$R$3,2,IF(Q13=LISTE!$R$4,3,IF(Q13=LISTE!$R$5,4,IF(Q13=LISTE!$R$6,5,0))))))</f>
        <v>0</v>
      </c>
      <c r="S13" s="137"/>
      <c r="T13" s="43">
        <f>IF(S13=LISTE!$T$1,0,IF(S13=LISTE!$T$2,1,IF(S13=LISTE!$T$3,2,IF(S13=LISTE!$T$4,3,IF(S13=LISTE!$T$5,4,IF(S13=LISTE!$T$6,5,0))))))</f>
        <v>0</v>
      </c>
      <c r="U13" s="50"/>
      <c r="V13" s="54">
        <f>IF(U13=LISTE!$V$1,-3,IF(U13=LISTE!$V$2,-2,IF(U13=LISTE!$V$3,-1,IF(U13=LISTE!$V$4,3,IF(U13=LISTE!$V$5,4,IF(U13=LISTE!$V$6,5,0))))))</f>
        <v>0</v>
      </c>
      <c r="W13" s="54"/>
      <c r="X13" s="54">
        <f>IF(W13=LISTE!$X$1,0,IF(W13=LISTE!$X$2,1,IF(W13=LISTE!$X$3,2,IF(W13=LISTE!$X$4,3,IF(W13=LISTE!$X$5,4,IF(W13=LISTE!$X$6,5,0))))))</f>
        <v>0</v>
      </c>
      <c r="Y13" s="54"/>
      <c r="Z13" s="118">
        <f>IF(Y13=LISTE!$Z$1,0,IF(Y13=LISTE!$Z$2,1,IF(Y13=LISTE!$Z$3,2,IF(Y13=LISTE!$Z$4,3,IF(Y13=LISTE!$Z$5,4,IF(Y13=LISTE!$Z$6,5,0))))))</f>
        <v>0</v>
      </c>
      <c r="AA13" s="21">
        <f t="shared" si="0"/>
        <v>0</v>
      </c>
    </row>
    <row r="14" spans="1:27" ht="15">
      <c r="A14" s="12" t="s">
        <v>42</v>
      </c>
      <c r="B14" s="13"/>
      <c r="C14" s="136"/>
      <c r="D14" s="136"/>
      <c r="E14" s="45"/>
      <c r="F14" s="44">
        <f>IF(E14=LISTE!$AB$1,0,IF(E14=LISTE!$AB$2,1,IF(E14=LISTE!$AB$3,2,IF(E14=LISTE!$AB$4,3,IF(E14=LISTE!$AB$5,4,IF(E14=LISTE!$AB$6,5,0))))))</f>
        <v>0</v>
      </c>
      <c r="G14" s="44"/>
      <c r="H14" s="134" t="str">
        <f>IF(AND(G14=LISTE!$AD$1)*AND(C14&gt;=$C$4)*AND(D14&gt;=$D$4)*OR(E14=LISTE!$AB$2,E14=LISTE!$AB$3,E14=LISTE!$AB$4,E14=LISTE!$AB$5,E14=LISTE!$AB$6),"QUALIFIÉ","DISQUALIFIÉ")</f>
        <v>DISQUALIFIÉ</v>
      </c>
      <c r="I14" s="54"/>
      <c r="J14" s="51">
        <f>IF(I14=LISTE!$L$1,0,IF(I14=LISTE!$L$2,1,IF(I14=LISTE!$L$3,2,IF(I14=LISTE!$L$4,3,IF(I14=LISTE!$L$5,4,IF(I14=LISTE!$L$6,5,0))))))</f>
        <v>0</v>
      </c>
      <c r="K14" s="52"/>
      <c r="L14" s="51">
        <f>IF(K14=LISTE!$AH$1,0,IF(K14=LISTE!$AH$2,1,IF(K14=LISTE!$AH$3,2,IF(K14=LISTE!$AH$4,3,IF(K14=LISTE!$AH$5,4,IF(K14=LISTE!$AH$6,5,0))))))</f>
        <v>0</v>
      </c>
      <c r="M14" s="52"/>
      <c r="N14" s="51">
        <f>IF(M14=LISTE!$AJ$1,0,IF(M14=LISTE!$AJ$2,1,IF(M14=LISTE!$AJ$3,2,IF(M14=LISTE!$AJ$4,3,IF(M14=LISTE!$AJ$5,4,IF(M14=LISTE!$AJ$6,5,0))))))</f>
        <v>0</v>
      </c>
      <c r="O14" s="52"/>
      <c r="P14" s="51">
        <f>IF(O14=LISTE!$AF$1,0,IF(O14=LISTE!$AF$2,1,IF(O14=LISTE!$AF$3,2,IF(O14=LISTE!$AF$4,3,IF(O14=LISTE!$AF$5,4,IF(O14=LISTE!$AF$6,5,0))))))</f>
        <v>0</v>
      </c>
      <c r="Q14" s="137"/>
      <c r="R14" s="138">
        <f>IF(Q14=LISTE!$R$1,0,IF(Q14=LISTE!$R$2,1,IF(Q14=LISTE!$R$3,2,IF(Q14=LISTE!$R$4,3,IF(Q14=LISTE!$R$5,4,IF(Q14=LISTE!$R$6,5,0))))))</f>
        <v>0</v>
      </c>
      <c r="S14" s="137"/>
      <c r="T14" s="43">
        <f>IF(S14=LISTE!$T$1,0,IF(S14=LISTE!$T$2,1,IF(S14=LISTE!$T$3,2,IF(S14=LISTE!$T$4,3,IF(S14=LISTE!$T$5,4,IF(S14=LISTE!$T$6,5,0))))))</f>
        <v>0</v>
      </c>
      <c r="U14" s="50"/>
      <c r="V14" s="54">
        <f>IF(U14=LISTE!$V$1,-3,IF(U14=LISTE!$V$2,-2,IF(U14=LISTE!$V$3,-1,IF(U14=LISTE!$V$4,3,IF(U14=LISTE!$V$5,4,IF(U14=LISTE!$V$6,5,0))))))</f>
        <v>0</v>
      </c>
      <c r="W14" s="54"/>
      <c r="X14" s="54">
        <f>IF(W14=LISTE!$X$1,0,IF(W14=LISTE!$X$2,1,IF(W14=LISTE!$X$3,2,IF(W14=LISTE!$X$4,3,IF(W14=LISTE!$X$5,4,IF(W14=LISTE!$X$6,5,0))))))</f>
        <v>0</v>
      </c>
      <c r="Y14" s="54"/>
      <c r="Z14" s="118">
        <f>IF(Y14=LISTE!$Z$1,0,IF(Y14=LISTE!$Z$2,1,IF(Y14=LISTE!$Z$3,2,IF(Y14=LISTE!$Z$4,3,IF(Y14=LISTE!$Z$5,4,IF(Y14=LISTE!$Z$6,5,0))))))</f>
        <v>0</v>
      </c>
      <c r="AA14" s="21">
        <f t="shared" si="0"/>
        <v>0</v>
      </c>
    </row>
    <row r="15" spans="1:27" ht="15">
      <c r="A15" s="12" t="s">
        <v>42</v>
      </c>
      <c r="B15" s="13"/>
      <c r="C15" s="136"/>
      <c r="D15" s="136"/>
      <c r="E15" s="45"/>
      <c r="F15" s="44">
        <f>IF(E15=LISTE!$AB$1,0,IF(E15=LISTE!$AB$2,1,IF(E15=LISTE!$AB$3,2,IF(E15=LISTE!$AB$4,3,IF(E15=LISTE!$AB$5,4,IF(E15=LISTE!$AB$6,5,0))))))</f>
        <v>0</v>
      </c>
      <c r="G15" s="44"/>
      <c r="H15" s="134" t="str">
        <f>IF(AND(G15=LISTE!$AD$1)*AND(C15&gt;=$C$4)*AND(D15&gt;=$D$4)*OR(E15=LISTE!$AB$2,E15=LISTE!$AB$3,E15=LISTE!$AB$4,E15=LISTE!$AB$5,E15=LISTE!$AB$6),"QUALIFIÉ","DISQUALIFIÉ")</f>
        <v>DISQUALIFIÉ</v>
      </c>
      <c r="I15" s="54"/>
      <c r="J15" s="51">
        <f>IF(I15=LISTE!$L$1,0,IF(I15=LISTE!$L$2,1,IF(I15=LISTE!$L$3,2,IF(I15=LISTE!$L$4,3,IF(I15=LISTE!$L$5,4,IF(I15=LISTE!$L$6,5,0))))))</f>
        <v>0</v>
      </c>
      <c r="K15" s="52"/>
      <c r="L15" s="51">
        <f>IF(K15=LISTE!$AH$1,0,IF(K15=LISTE!$AH$2,1,IF(K15=LISTE!$AH$3,2,IF(K15=LISTE!$AH$4,3,IF(K15=LISTE!$AH$5,4,IF(K15=LISTE!$AH$6,5,0))))))</f>
        <v>0</v>
      </c>
      <c r="M15" s="52"/>
      <c r="N15" s="51">
        <f>IF(M15=LISTE!$AJ$1,0,IF(M15=LISTE!$AJ$2,1,IF(M15=LISTE!$AJ$3,2,IF(M15=LISTE!$AJ$4,3,IF(M15=LISTE!$AJ$5,4,IF(M15=LISTE!$AJ$6,5,0))))))</f>
        <v>0</v>
      </c>
      <c r="O15" s="52"/>
      <c r="P15" s="51">
        <f>IF(O15=LISTE!$AF$1,0,IF(O15=LISTE!$AF$2,1,IF(O15=LISTE!$AF$3,2,IF(O15=LISTE!$AF$4,3,IF(O15=LISTE!$AF$5,4,IF(O15=LISTE!$AF$6,5,0))))))</f>
        <v>0</v>
      </c>
      <c r="Q15" s="137"/>
      <c r="R15" s="138">
        <f>IF(Q15=LISTE!$R$1,0,IF(Q15=LISTE!$R$2,1,IF(Q15=LISTE!$R$3,2,IF(Q15=LISTE!$R$4,3,IF(Q15=LISTE!$R$5,4,IF(Q15=LISTE!$R$6,5,0))))))</f>
        <v>0</v>
      </c>
      <c r="S15" s="137"/>
      <c r="T15" s="43">
        <f>IF(S15=LISTE!$T$1,0,IF(S15=LISTE!$T$2,1,IF(S15=LISTE!$T$3,2,IF(S15=LISTE!$T$4,3,IF(S15=LISTE!$T$5,4,IF(S15=LISTE!$T$6,5,0))))))</f>
        <v>0</v>
      </c>
      <c r="U15" s="50"/>
      <c r="V15" s="54">
        <f>IF(U15=LISTE!$V$1,-3,IF(U15=LISTE!$V$2,-2,IF(U15=LISTE!$V$3,-1,IF(U15=LISTE!$V$4,3,IF(U15=LISTE!$V$5,4,IF(U15=LISTE!$V$6,5,0))))))</f>
        <v>0</v>
      </c>
      <c r="W15" s="54"/>
      <c r="X15" s="54">
        <f>IF(W15=LISTE!$X$1,0,IF(W15=LISTE!$X$2,1,IF(W15=LISTE!$X$3,2,IF(W15=LISTE!$X$4,3,IF(W15=LISTE!$X$5,4,IF(W15=LISTE!$X$6,5,0))))))</f>
        <v>0</v>
      </c>
      <c r="Y15" s="54"/>
      <c r="Z15" s="118">
        <f>IF(Y15=LISTE!$Z$1,0,IF(Y15=LISTE!$Z$2,1,IF(Y15=LISTE!$Z$3,2,IF(Y15=LISTE!$Z$4,3,IF(Y15=LISTE!$Z$5,4,IF(Y15=LISTE!$Z$6,5,0))))))</f>
        <v>0</v>
      </c>
      <c r="AA15" s="21">
        <f t="shared" si="0"/>
        <v>0</v>
      </c>
    </row>
    <row r="16" spans="1:27" ht="15">
      <c r="A16" s="12" t="s">
        <v>42</v>
      </c>
      <c r="B16" s="13"/>
      <c r="C16" s="136"/>
      <c r="D16" s="136"/>
      <c r="E16" s="45"/>
      <c r="F16" s="44">
        <f>IF(E16=LISTE!$AB$1,0,IF(E16=LISTE!$AB$2,1,IF(E16=LISTE!$AB$3,2,IF(E16=LISTE!$AB$4,3,IF(E16=LISTE!$AB$5,4,IF(E16=LISTE!$AB$6,5,0))))))</f>
        <v>0</v>
      </c>
      <c r="G16" s="44"/>
      <c r="H16" s="134" t="str">
        <f>IF(AND(G16=LISTE!$AD$1)*AND(C16&gt;=$C$4)*AND(D16&gt;=$D$4)*OR(E16=LISTE!$AB$2,E16=LISTE!$AB$3,E16=LISTE!$AB$4,E16=LISTE!$AB$5,E16=LISTE!$AB$6),"QUALIFIÉ","DISQUALIFIÉ")</f>
        <v>DISQUALIFIÉ</v>
      </c>
      <c r="I16" s="54"/>
      <c r="J16" s="51">
        <f>IF(I16=LISTE!$L$1,0,IF(I16=LISTE!$L$2,1,IF(I16=LISTE!$L$3,2,IF(I16=LISTE!$L$4,3,IF(I16=LISTE!$L$5,4,IF(I16=LISTE!$L$6,5,0))))))</f>
        <v>0</v>
      </c>
      <c r="K16" s="52"/>
      <c r="L16" s="51">
        <f>IF(K16=LISTE!$AH$1,0,IF(K16=LISTE!$AH$2,1,IF(K16=LISTE!$AH$3,2,IF(K16=LISTE!$AH$4,3,IF(K16=LISTE!$AH$5,4,IF(K16=LISTE!$AH$6,5,0))))))</f>
        <v>0</v>
      </c>
      <c r="M16" s="52"/>
      <c r="N16" s="51">
        <f>IF(M16=LISTE!$AJ$1,0,IF(M16=LISTE!$AJ$2,1,IF(M16=LISTE!$AJ$3,2,IF(M16=LISTE!$AJ$4,3,IF(M16=LISTE!$AJ$5,4,IF(M16=LISTE!$AJ$6,5,0))))))</f>
        <v>0</v>
      </c>
      <c r="O16" s="52"/>
      <c r="P16" s="51">
        <f>IF(O16=LISTE!$AF$1,0,IF(O16=LISTE!$AF$2,1,IF(O16=LISTE!$AF$3,2,IF(O16=LISTE!$AF$4,3,IF(O16=LISTE!$AF$5,4,IF(O16=LISTE!$AF$6,5,0))))))</f>
        <v>0</v>
      </c>
      <c r="Q16" s="137"/>
      <c r="R16" s="138">
        <f>IF(Q16=LISTE!$R$1,0,IF(Q16=LISTE!$R$2,1,IF(Q16=LISTE!$R$3,2,IF(Q16=LISTE!$R$4,3,IF(Q16=LISTE!$R$5,4,IF(Q16=LISTE!$R$6,5,0))))))</f>
        <v>0</v>
      </c>
      <c r="S16" s="137"/>
      <c r="T16" s="43">
        <f>IF(S16=LISTE!$T$1,0,IF(S16=LISTE!$T$2,1,IF(S16=LISTE!$T$3,2,IF(S16=LISTE!$T$4,3,IF(S16=LISTE!$T$5,4,IF(S16=LISTE!$T$6,5,0))))))</f>
        <v>0</v>
      </c>
      <c r="U16" s="50"/>
      <c r="V16" s="54">
        <f>IF(U16=LISTE!$V$1,-3,IF(U16=LISTE!$V$2,-2,IF(U16=LISTE!$V$3,-1,IF(U16=LISTE!$V$4,3,IF(U16=LISTE!$V$5,4,IF(U16=LISTE!$V$6,5,0))))))</f>
        <v>0</v>
      </c>
      <c r="W16" s="54"/>
      <c r="X16" s="54">
        <f>IF(W16=LISTE!$X$1,0,IF(W16=LISTE!$X$2,1,IF(W16=LISTE!$X$3,2,IF(W16=LISTE!$X$4,3,IF(W16=LISTE!$X$5,4,IF(W16=LISTE!$X$6,5,0))))))</f>
        <v>0</v>
      </c>
      <c r="Y16" s="54"/>
      <c r="Z16" s="118">
        <f>IF(Y16=LISTE!$Z$1,0,IF(Y16=LISTE!$Z$2,1,IF(Y16=LISTE!$Z$3,2,IF(Y16=LISTE!$Z$4,3,IF(Y16=LISTE!$Z$5,4,IF(Y16=LISTE!$Z$6,5,0))))))</f>
        <v>0</v>
      </c>
      <c r="AA16" s="21">
        <f t="shared" si="0"/>
        <v>0</v>
      </c>
    </row>
    <row r="17" spans="1:27" ht="15">
      <c r="A17" s="12" t="s">
        <v>42</v>
      </c>
      <c r="B17" s="13"/>
      <c r="C17" s="136"/>
      <c r="D17" s="136"/>
      <c r="E17" s="45"/>
      <c r="F17" s="44">
        <f>IF(E17=LISTE!$AB$1,0,IF(E17=LISTE!$AB$2,1,IF(E17=LISTE!$AB$3,2,IF(E17=LISTE!$AB$4,3,IF(E17=LISTE!$AB$5,4,IF(E17=LISTE!$AB$6,5,0))))))</f>
        <v>0</v>
      </c>
      <c r="G17" s="44"/>
      <c r="H17" s="134" t="str">
        <f>IF(AND(G17=LISTE!$AD$1)*AND(C17&gt;=$C$4)*AND(D17&gt;=$D$4)*OR(E17=LISTE!$AB$2,E17=LISTE!$AB$3,E17=LISTE!$AB$4,E17=LISTE!$AB$5,E17=LISTE!$AB$6),"QUALIFIÉ","DISQUALIFIÉ")</f>
        <v>DISQUALIFIÉ</v>
      </c>
      <c r="I17" s="54"/>
      <c r="J17" s="51">
        <f>IF(I17=LISTE!$L$1,0,IF(I17=LISTE!$L$2,1,IF(I17=LISTE!$L$3,2,IF(I17=LISTE!$L$4,3,IF(I17=LISTE!$L$5,4,IF(I17=LISTE!$L$6,5,0))))))</f>
        <v>0</v>
      </c>
      <c r="K17" s="52"/>
      <c r="L17" s="51">
        <f>IF(K17=LISTE!$AH$1,0,IF(K17=LISTE!$AH$2,1,IF(K17=LISTE!$AH$3,2,IF(K17=LISTE!$AH$4,3,IF(K17=LISTE!$AH$5,4,IF(K17=LISTE!$AH$6,5,0))))))</f>
        <v>0</v>
      </c>
      <c r="M17" s="52"/>
      <c r="N17" s="51">
        <f>IF(M17=LISTE!$AJ$1,0,IF(M17=LISTE!$AJ$2,1,IF(M17=LISTE!$AJ$3,2,IF(M17=LISTE!$AJ$4,3,IF(M17=LISTE!$AJ$5,4,IF(M17=LISTE!$AJ$6,5,0))))))</f>
        <v>0</v>
      </c>
      <c r="O17" s="52"/>
      <c r="P17" s="51">
        <f>IF(O17=LISTE!$AF$1,0,IF(O17=LISTE!$AF$2,1,IF(O17=LISTE!$AF$3,2,IF(O17=LISTE!$AF$4,3,IF(O17=LISTE!$AF$5,4,IF(O17=LISTE!$AF$6,5,0))))))</f>
        <v>0</v>
      </c>
      <c r="Q17" s="137"/>
      <c r="R17" s="138">
        <f>IF(Q17=LISTE!$R$1,0,IF(Q17=LISTE!$R$2,1,IF(Q17=LISTE!$R$3,2,IF(Q17=LISTE!$R$4,3,IF(Q17=LISTE!$R$5,4,IF(Q17=LISTE!$R$6,5,0))))))</f>
        <v>0</v>
      </c>
      <c r="S17" s="137"/>
      <c r="T17" s="43">
        <f>IF(S17=LISTE!$T$1,0,IF(S17=LISTE!$T$2,1,IF(S17=LISTE!$T$3,2,IF(S17=LISTE!$T$4,3,IF(S17=LISTE!$T$5,4,IF(S17=LISTE!$T$6,5,0))))))</f>
        <v>0</v>
      </c>
      <c r="U17" s="50"/>
      <c r="V17" s="54">
        <f>IF(U17=LISTE!$V$1,-3,IF(U17=LISTE!$V$2,-2,IF(U17=LISTE!$V$3,-1,IF(U17=LISTE!$V$4,3,IF(U17=LISTE!$V$5,4,IF(U17=LISTE!$V$6,5,0))))))</f>
        <v>0</v>
      </c>
      <c r="W17" s="54"/>
      <c r="X17" s="54">
        <f>IF(W17=LISTE!$X$1,0,IF(W17=LISTE!$X$2,1,IF(W17=LISTE!$X$3,2,IF(W17=LISTE!$X$4,3,IF(W17=LISTE!$X$5,4,IF(W17=LISTE!$X$6,5,0))))))</f>
        <v>0</v>
      </c>
      <c r="Y17" s="54"/>
      <c r="Z17" s="118">
        <f>IF(Y17=LISTE!$Z$1,0,IF(Y17=LISTE!$Z$2,1,IF(Y17=LISTE!$Z$3,2,IF(Y17=LISTE!$Z$4,3,IF(Y17=LISTE!$Z$5,4,IF(Y17=LISTE!$Z$6,5,0))))))</f>
        <v>0</v>
      </c>
      <c r="AA17" s="21">
        <f t="shared" si="0"/>
        <v>0</v>
      </c>
    </row>
    <row r="18" spans="1:27" ht="15">
      <c r="A18" s="12" t="s">
        <v>42</v>
      </c>
      <c r="B18" s="13"/>
      <c r="C18" s="136"/>
      <c r="D18" s="136"/>
      <c r="E18" s="45"/>
      <c r="F18" s="44">
        <f>IF(E18=LISTE!$AB$1,0,IF(E18=LISTE!$AB$2,1,IF(E18=LISTE!$AB$3,2,IF(E18=LISTE!$AB$4,3,IF(E18=LISTE!$AB$5,4,IF(E18=LISTE!$AB$6,5,0))))))</f>
        <v>0</v>
      </c>
      <c r="G18" s="44"/>
      <c r="H18" s="134" t="str">
        <f>IF(AND(G18=LISTE!$AD$1)*AND(C18&gt;=$C$4)*AND(D18&gt;=$D$4)*OR(E18=LISTE!$AB$2,E18=LISTE!$AB$3,E18=LISTE!$AB$4,E18=LISTE!$AB$5,E18=LISTE!$AB$6),"QUALIFIÉ","DISQUALIFIÉ")</f>
        <v>DISQUALIFIÉ</v>
      </c>
      <c r="I18" s="54"/>
      <c r="J18" s="51">
        <f>IF(I18=LISTE!$L$1,0,IF(I18=LISTE!$L$2,1,IF(I18=LISTE!$L$3,2,IF(I18=LISTE!$L$4,3,IF(I18=LISTE!$L$5,4,IF(I18=LISTE!$L$6,5,0))))))</f>
        <v>0</v>
      </c>
      <c r="K18" s="52"/>
      <c r="L18" s="51">
        <f>IF(K18=LISTE!$AH$1,0,IF(K18=LISTE!$AH$2,1,IF(K18=LISTE!$AH$3,2,IF(K18=LISTE!$AH$4,3,IF(K18=LISTE!$AH$5,4,IF(K18=LISTE!$AH$6,5,0))))))</f>
        <v>0</v>
      </c>
      <c r="M18" s="52"/>
      <c r="N18" s="51">
        <f>IF(M18=LISTE!$AJ$1,0,IF(M18=LISTE!$AJ$2,1,IF(M18=LISTE!$AJ$3,2,IF(M18=LISTE!$AJ$4,3,IF(M18=LISTE!$AJ$5,4,IF(M18=LISTE!$AJ$6,5,0))))))</f>
        <v>0</v>
      </c>
      <c r="O18" s="52"/>
      <c r="P18" s="51">
        <f>IF(O18=LISTE!$AF$1,0,IF(O18=LISTE!$AF$2,1,IF(O18=LISTE!$AF$3,2,IF(O18=LISTE!$AF$4,3,IF(O18=LISTE!$AF$5,4,IF(O18=LISTE!$AF$6,5,0))))))</f>
        <v>0</v>
      </c>
      <c r="Q18" s="137"/>
      <c r="R18" s="138">
        <f>IF(Q18=LISTE!$R$1,0,IF(Q18=LISTE!$R$2,1,IF(Q18=LISTE!$R$3,2,IF(Q18=LISTE!$R$4,3,IF(Q18=LISTE!$R$5,4,IF(Q18=LISTE!$R$6,5,0))))))</f>
        <v>0</v>
      </c>
      <c r="S18" s="137"/>
      <c r="T18" s="43">
        <f>IF(S18=LISTE!$T$1,0,IF(S18=LISTE!$T$2,1,IF(S18=LISTE!$T$3,2,IF(S18=LISTE!$T$4,3,IF(S18=LISTE!$T$5,4,IF(S18=LISTE!$T$6,5,0))))))</f>
        <v>0</v>
      </c>
      <c r="U18" s="50"/>
      <c r="V18" s="54">
        <f>IF(U18=LISTE!$V$1,-3,IF(U18=LISTE!$V$2,-2,IF(U18=LISTE!$V$3,-1,IF(U18=LISTE!$V$4,3,IF(U18=LISTE!$V$5,4,IF(U18=LISTE!$V$6,5,0))))))</f>
        <v>0</v>
      </c>
      <c r="W18" s="54"/>
      <c r="X18" s="54">
        <f>IF(W18=LISTE!$X$1,0,IF(W18=LISTE!$X$2,1,IF(W18=LISTE!$X$3,2,IF(W18=LISTE!$X$4,3,IF(W18=LISTE!$X$5,4,IF(W18=LISTE!$X$6,5,0))))))</f>
        <v>0</v>
      </c>
      <c r="Y18" s="54"/>
      <c r="Z18" s="118">
        <f>IF(Y18=LISTE!$Z$1,0,IF(Y18=LISTE!$Z$2,1,IF(Y18=LISTE!$Z$3,2,IF(Y18=LISTE!$Z$4,3,IF(Y18=LISTE!$Z$5,4,IF(Y18=LISTE!$Z$6,5,0))))))</f>
        <v>0</v>
      </c>
      <c r="AA18" s="21">
        <f t="shared" si="0"/>
        <v>0</v>
      </c>
    </row>
    <row r="19" spans="1:27" ht="15">
      <c r="A19" s="12" t="s">
        <v>42</v>
      </c>
      <c r="B19" s="13"/>
      <c r="C19" s="136"/>
      <c r="D19" s="136"/>
      <c r="E19" s="45"/>
      <c r="F19" s="44">
        <f>IF(E19=LISTE!$AB$1,0,IF(E19=LISTE!$AB$2,1,IF(E19=LISTE!$AB$3,2,IF(E19=LISTE!$AB$4,3,IF(E19=LISTE!$AB$5,4,IF(E19=LISTE!$AB$6,5,0))))))</f>
        <v>0</v>
      </c>
      <c r="G19" s="44"/>
      <c r="H19" s="134" t="str">
        <f>IF(AND(G19=LISTE!$AD$1)*AND(C19&gt;=$C$4)*AND(D19&gt;=$D$4)*OR(E19=LISTE!$AB$2,E19=LISTE!$AB$3,E19=LISTE!$AB$4,E19=LISTE!$AB$5,E19=LISTE!$AB$6),"QUALIFIÉ","DISQUALIFIÉ")</f>
        <v>DISQUALIFIÉ</v>
      </c>
      <c r="I19" s="54"/>
      <c r="J19" s="51">
        <f>IF(I19=LISTE!$L$1,0,IF(I19=LISTE!$L$2,1,IF(I19=LISTE!$L$3,2,IF(I19=LISTE!$L$4,3,IF(I19=LISTE!$L$5,4,IF(I19=LISTE!$L$6,5,0))))))</f>
        <v>0</v>
      </c>
      <c r="K19" s="52"/>
      <c r="L19" s="51">
        <f>IF(K19=LISTE!$AH$1,0,IF(K19=LISTE!$AH$2,1,IF(K19=LISTE!$AH$3,2,IF(K19=LISTE!$AH$4,3,IF(K19=LISTE!$AH$5,4,IF(K19=LISTE!$AH$6,5,0))))))</f>
        <v>0</v>
      </c>
      <c r="M19" s="52"/>
      <c r="N19" s="51">
        <f>IF(M19=LISTE!$AJ$1,0,IF(M19=LISTE!$AJ$2,1,IF(M19=LISTE!$AJ$3,2,IF(M19=LISTE!$AJ$4,3,IF(M19=LISTE!$AJ$5,4,IF(M19=LISTE!$AJ$6,5,0))))))</f>
        <v>0</v>
      </c>
      <c r="O19" s="52"/>
      <c r="P19" s="51">
        <f>IF(O19=LISTE!$AF$1,0,IF(O19=LISTE!$AF$2,1,IF(O19=LISTE!$AF$3,2,IF(O19=LISTE!$AF$4,3,IF(O19=LISTE!$AF$5,4,IF(O19=LISTE!$AF$6,5,0))))))</f>
        <v>0</v>
      </c>
      <c r="Q19" s="137"/>
      <c r="R19" s="138">
        <f>IF(Q19=LISTE!$R$1,0,IF(Q19=LISTE!$R$2,1,IF(Q19=LISTE!$R$3,2,IF(Q19=LISTE!$R$4,3,IF(Q19=LISTE!$R$5,4,IF(Q19=LISTE!$R$6,5,0))))))</f>
        <v>0</v>
      </c>
      <c r="S19" s="137"/>
      <c r="T19" s="43">
        <f>IF(S19=LISTE!$T$1,0,IF(S19=LISTE!$T$2,1,IF(S19=LISTE!$T$3,2,IF(S19=LISTE!$T$4,3,IF(S19=LISTE!$T$5,4,IF(S19=LISTE!$T$6,5,0))))))</f>
        <v>0</v>
      </c>
      <c r="U19" s="50"/>
      <c r="V19" s="54">
        <f>IF(U19=LISTE!$V$1,-3,IF(U19=LISTE!$V$2,-2,IF(U19=LISTE!$V$3,-1,IF(U19=LISTE!$V$4,3,IF(U19=LISTE!$V$5,4,IF(U19=LISTE!$V$6,5,0))))))</f>
        <v>0</v>
      </c>
      <c r="W19" s="54"/>
      <c r="X19" s="54">
        <f>IF(W19=LISTE!$X$1,0,IF(W19=LISTE!$X$2,1,IF(W19=LISTE!$X$3,2,IF(W19=LISTE!$X$4,3,IF(W19=LISTE!$X$5,4,IF(W19=LISTE!$X$6,5,0))))))</f>
        <v>0</v>
      </c>
      <c r="Y19" s="54"/>
      <c r="Z19" s="118">
        <f>IF(Y19=LISTE!$Z$1,0,IF(Y19=LISTE!$Z$2,1,IF(Y19=LISTE!$Z$3,2,IF(Y19=LISTE!$Z$4,3,IF(Y19=LISTE!$Z$5,4,IF(Y19=LISTE!$Z$6,5,0))))))</f>
        <v>0</v>
      </c>
      <c r="AA19" s="21">
        <f t="shared" si="0"/>
        <v>0</v>
      </c>
    </row>
    <row r="20" spans="1:27" ht="15">
      <c r="A20" s="12" t="s">
        <v>42</v>
      </c>
      <c r="B20" s="13"/>
      <c r="C20" s="136"/>
      <c r="D20" s="136"/>
      <c r="E20" s="45"/>
      <c r="F20" s="44">
        <f>IF(E20=LISTE!$AB$1,0,IF(E20=LISTE!$AB$2,1,IF(E20=LISTE!$AB$3,2,IF(E20=LISTE!$AB$4,3,IF(E20=LISTE!$AB$5,4,IF(E20=LISTE!$AB$6,5,0))))))</f>
        <v>0</v>
      </c>
      <c r="G20" s="44"/>
      <c r="H20" s="134" t="str">
        <f>IF(AND(G20=LISTE!$AD$1)*AND(C20&gt;=$C$4)*AND(D20&gt;=$D$4)*OR(E20=LISTE!$AB$2,E20=LISTE!$AB$3,E20=LISTE!$AB$4,E20=LISTE!$AB$5,E20=LISTE!$AB$6),"QUALIFIÉ","DISQUALIFIÉ")</f>
        <v>DISQUALIFIÉ</v>
      </c>
      <c r="I20" s="54"/>
      <c r="J20" s="51">
        <f>IF(I20=LISTE!$L$1,0,IF(I20=LISTE!$L$2,1,IF(I20=LISTE!$L$3,2,IF(I20=LISTE!$L$4,3,IF(I20=LISTE!$L$5,4,IF(I20=LISTE!$L$6,5,0))))))</f>
        <v>0</v>
      </c>
      <c r="K20" s="52"/>
      <c r="L20" s="51">
        <f>IF(K20=LISTE!$AH$1,0,IF(K20=LISTE!$AH$2,1,IF(K20=LISTE!$AH$3,2,IF(K20=LISTE!$AH$4,3,IF(K20=LISTE!$AH$5,4,IF(K20=LISTE!$AH$6,5,0))))))</f>
        <v>0</v>
      </c>
      <c r="M20" s="52"/>
      <c r="N20" s="51">
        <f>IF(M20=LISTE!$AJ$1,0,IF(M20=LISTE!$AJ$2,1,IF(M20=LISTE!$AJ$3,2,IF(M20=LISTE!$AJ$4,3,IF(M20=LISTE!$AJ$5,4,IF(M20=LISTE!$AJ$6,5,0))))))</f>
        <v>0</v>
      </c>
      <c r="O20" s="52"/>
      <c r="P20" s="51">
        <f>IF(O20=LISTE!$AF$1,0,IF(O20=LISTE!$AF$2,1,IF(O20=LISTE!$AF$3,2,IF(O20=LISTE!$AF$4,3,IF(O20=LISTE!$AF$5,4,IF(O20=LISTE!$AF$6,5,0))))))</f>
        <v>0</v>
      </c>
      <c r="Q20" s="137"/>
      <c r="R20" s="138">
        <f>IF(Q20=LISTE!$R$1,0,IF(Q20=LISTE!$R$2,1,IF(Q20=LISTE!$R$3,2,IF(Q20=LISTE!$R$4,3,IF(Q20=LISTE!$R$5,4,IF(Q20=LISTE!$R$6,5,0))))))</f>
        <v>0</v>
      </c>
      <c r="S20" s="137"/>
      <c r="T20" s="43">
        <f>IF(S20=LISTE!$T$1,0,IF(S20=LISTE!$T$2,1,IF(S20=LISTE!$T$3,2,IF(S20=LISTE!$T$4,3,IF(S20=LISTE!$T$5,4,IF(S20=LISTE!$T$6,5,0))))))</f>
        <v>0</v>
      </c>
      <c r="U20" s="50"/>
      <c r="V20" s="54">
        <f>IF(U20=LISTE!$V$1,-3,IF(U20=LISTE!$V$2,-2,IF(U20=LISTE!$V$3,-1,IF(U20=LISTE!$V$4,3,IF(U20=LISTE!$V$5,4,IF(U20=LISTE!$V$6,5,0))))))</f>
        <v>0</v>
      </c>
      <c r="W20" s="54"/>
      <c r="X20" s="54">
        <f>IF(W20=LISTE!$X$1,0,IF(W20=LISTE!$X$2,1,IF(W20=LISTE!$X$3,2,IF(W20=LISTE!$X$4,3,IF(W20=LISTE!$X$5,4,IF(W20=LISTE!$X$6,5,0))))))</f>
        <v>0</v>
      </c>
      <c r="Y20" s="54"/>
      <c r="Z20" s="118">
        <f>IF(Y20=LISTE!$Z$1,0,IF(Y20=LISTE!$Z$2,1,IF(Y20=LISTE!$Z$3,2,IF(Y20=LISTE!$Z$4,3,IF(Y20=LISTE!$Z$5,4,IF(Y20=LISTE!$Z$6,5,0))))))</f>
        <v>0</v>
      </c>
      <c r="AA20" s="21">
        <f t="shared" si="0"/>
        <v>0</v>
      </c>
    </row>
    <row r="21" spans="1:27" ht="15">
      <c r="A21" s="12" t="s">
        <v>42</v>
      </c>
      <c r="B21" s="13"/>
      <c r="C21" s="136"/>
      <c r="D21" s="136"/>
      <c r="E21" s="45"/>
      <c r="F21" s="44">
        <f>IF(E21=LISTE!$AB$1,0,IF(E21=LISTE!$AB$2,1,IF(E21=LISTE!$AB$3,2,IF(E21=LISTE!$AB$4,3,IF(E21=LISTE!$AB$5,4,IF(E21=LISTE!$AB$6,5,0))))))</f>
        <v>0</v>
      </c>
      <c r="G21" s="44"/>
      <c r="H21" s="134" t="str">
        <f>IF(AND(G21=LISTE!$AD$1)*AND(C21&gt;=$C$4)*AND(D21&gt;=$D$4)*OR(E21=LISTE!$AB$2,E21=LISTE!$AB$3,E21=LISTE!$AB$4,E21=LISTE!$AB$5,E21=LISTE!$AB$6),"QUALIFIÉ","DISQUALIFIÉ")</f>
        <v>DISQUALIFIÉ</v>
      </c>
      <c r="I21" s="54"/>
      <c r="J21" s="51">
        <f>IF(I21=LISTE!$L$1,0,IF(I21=LISTE!$L$2,1,IF(I21=LISTE!$L$3,2,IF(I21=LISTE!$L$4,3,IF(I21=LISTE!$L$5,4,IF(I21=LISTE!$L$6,5,0))))))</f>
        <v>0</v>
      </c>
      <c r="K21" s="52"/>
      <c r="L21" s="51">
        <f>IF(K21=LISTE!$AH$1,0,IF(K21=LISTE!$AH$2,1,IF(K21=LISTE!$AH$3,2,IF(K21=LISTE!$AH$4,3,IF(K21=LISTE!$AH$5,4,IF(K21=LISTE!$AH$6,5,0))))))</f>
        <v>0</v>
      </c>
      <c r="M21" s="52"/>
      <c r="N21" s="51">
        <f>IF(M21=LISTE!$AJ$1,0,IF(M21=LISTE!$AJ$2,1,IF(M21=LISTE!$AJ$3,2,IF(M21=LISTE!$AJ$4,3,IF(M21=LISTE!$AJ$5,4,IF(M21=LISTE!$AJ$6,5,0))))))</f>
        <v>0</v>
      </c>
      <c r="O21" s="52"/>
      <c r="P21" s="51">
        <f>IF(O21=LISTE!$AF$1,0,IF(O21=LISTE!$AF$2,1,IF(O21=LISTE!$AF$3,2,IF(O21=LISTE!$AF$4,3,IF(O21=LISTE!$AF$5,4,IF(O21=LISTE!$AF$6,5,0))))))</f>
        <v>0</v>
      </c>
      <c r="Q21" s="137"/>
      <c r="R21" s="138">
        <f>IF(Q21=LISTE!$R$1,0,IF(Q21=LISTE!$R$2,1,IF(Q21=LISTE!$R$3,2,IF(Q21=LISTE!$R$4,3,IF(Q21=LISTE!$R$5,4,IF(Q21=LISTE!$R$6,5,0))))))</f>
        <v>0</v>
      </c>
      <c r="S21" s="137"/>
      <c r="T21" s="43">
        <f>IF(S21=LISTE!$T$1,0,IF(S21=LISTE!$T$2,1,IF(S21=LISTE!$T$3,2,IF(S21=LISTE!$T$4,3,IF(S21=LISTE!$T$5,4,IF(S21=LISTE!$T$6,5,0))))))</f>
        <v>0</v>
      </c>
      <c r="U21" s="50"/>
      <c r="V21" s="54">
        <f>IF(U21=LISTE!$V$1,-3,IF(U21=LISTE!$V$2,-2,IF(U21=LISTE!$V$3,-1,IF(U21=LISTE!$V$4,3,IF(U21=LISTE!$V$5,4,IF(U21=LISTE!$V$6,5,0))))))</f>
        <v>0</v>
      </c>
      <c r="W21" s="54"/>
      <c r="X21" s="54">
        <f>IF(W21=LISTE!$X$1,0,IF(W21=LISTE!$X$2,1,IF(W21=LISTE!$X$3,2,IF(W21=LISTE!$X$4,3,IF(W21=LISTE!$X$5,4,IF(W21=LISTE!$X$6,5,0))))))</f>
        <v>0</v>
      </c>
      <c r="Y21" s="54"/>
      <c r="Z21" s="118">
        <f>IF(Y21=LISTE!$Z$1,0,IF(Y21=LISTE!$Z$2,1,IF(Y21=LISTE!$Z$3,2,IF(Y21=LISTE!$Z$4,3,IF(Y21=LISTE!$Z$5,4,IF(Y21=LISTE!$Z$6,5,0))))))</f>
        <v>0</v>
      </c>
      <c r="AA21" s="21">
        <f t="shared" si="0"/>
        <v>0</v>
      </c>
    </row>
    <row r="22" spans="1:27" ht="15">
      <c r="A22" s="12" t="s">
        <v>42</v>
      </c>
      <c r="B22" s="13"/>
      <c r="C22" s="136"/>
      <c r="D22" s="136"/>
      <c r="E22" s="45"/>
      <c r="F22" s="44">
        <f>IF(E22=LISTE!$AB$1,0,IF(E22=LISTE!$AB$2,1,IF(E22=LISTE!$AB$3,2,IF(E22=LISTE!$AB$4,3,IF(E22=LISTE!$AB$5,4,IF(E22=LISTE!$AB$6,5,0))))))</f>
        <v>0</v>
      </c>
      <c r="G22" s="44"/>
      <c r="H22" s="134" t="str">
        <f>IF(AND(G22=LISTE!$AD$1)*AND(C22&gt;=$C$4)*AND(D22&gt;=$D$4)*OR(E22=LISTE!$AB$2,E22=LISTE!$AB$3,E22=LISTE!$AB$4,E22=LISTE!$AB$5,E22=LISTE!$AB$6),"QUALIFIÉ","DISQUALIFIÉ")</f>
        <v>DISQUALIFIÉ</v>
      </c>
      <c r="I22" s="54"/>
      <c r="J22" s="51">
        <f>IF(I22=LISTE!$L$1,0,IF(I22=LISTE!$L$2,1,IF(I22=LISTE!$L$3,2,IF(I22=LISTE!$L$4,3,IF(I22=LISTE!$L$5,4,IF(I22=LISTE!$L$6,5,0))))))</f>
        <v>0</v>
      </c>
      <c r="K22" s="52"/>
      <c r="L22" s="51">
        <f>IF(K22=LISTE!$AH$1,0,IF(K22=LISTE!$AH$2,1,IF(K22=LISTE!$AH$3,2,IF(K22=LISTE!$AH$4,3,IF(K22=LISTE!$AH$5,4,IF(K22=LISTE!$AH$6,5,0))))))</f>
        <v>0</v>
      </c>
      <c r="M22" s="52"/>
      <c r="N22" s="51">
        <f>IF(M22=LISTE!$AJ$1,0,IF(M22=LISTE!$AJ$2,1,IF(M22=LISTE!$AJ$3,2,IF(M22=LISTE!$AJ$4,3,IF(M22=LISTE!$AJ$5,4,IF(M22=LISTE!$AJ$6,5,0))))))</f>
        <v>0</v>
      </c>
      <c r="O22" s="52"/>
      <c r="P22" s="51">
        <f>IF(O22=LISTE!$AF$1,0,IF(O22=LISTE!$AF$2,1,IF(O22=LISTE!$AF$3,2,IF(O22=LISTE!$AF$4,3,IF(O22=LISTE!$AF$5,4,IF(O22=LISTE!$AF$6,5,0))))))</f>
        <v>0</v>
      </c>
      <c r="Q22" s="137"/>
      <c r="R22" s="138">
        <f>IF(Q22=LISTE!$R$1,0,IF(Q22=LISTE!$R$2,1,IF(Q22=LISTE!$R$3,2,IF(Q22=LISTE!$R$4,3,IF(Q22=LISTE!$R$5,4,IF(Q22=LISTE!$R$6,5,0))))))</f>
        <v>0</v>
      </c>
      <c r="S22" s="137"/>
      <c r="T22" s="43">
        <f>IF(S22=LISTE!$T$1,0,IF(S22=LISTE!$T$2,1,IF(S22=LISTE!$T$3,2,IF(S22=LISTE!$T$4,3,IF(S22=LISTE!$T$5,4,IF(S22=LISTE!$T$6,5,0))))))</f>
        <v>0</v>
      </c>
      <c r="U22" s="50"/>
      <c r="V22" s="54">
        <f>IF(U22=LISTE!$V$1,-3,IF(U22=LISTE!$V$2,-2,IF(U22=LISTE!$V$3,-1,IF(U22=LISTE!$V$4,3,IF(U22=LISTE!$V$5,4,IF(U22=LISTE!$V$6,5,0))))))</f>
        <v>0</v>
      </c>
      <c r="W22" s="54"/>
      <c r="X22" s="54">
        <f>IF(W22=LISTE!$X$1,0,IF(W22=LISTE!$X$2,1,IF(W22=LISTE!$X$3,2,IF(W22=LISTE!$X$4,3,IF(W22=LISTE!$X$5,4,IF(W22=LISTE!$X$6,5,0))))))</f>
        <v>0</v>
      </c>
      <c r="Y22" s="54"/>
      <c r="Z22" s="118">
        <f>IF(Y22=LISTE!$Z$1,0,IF(Y22=LISTE!$Z$2,1,IF(Y22=LISTE!$Z$3,2,IF(Y22=LISTE!$Z$4,3,IF(Y22=LISTE!$Z$5,4,IF(Y22=LISTE!$Z$6,5,0))))))</f>
        <v>0</v>
      </c>
      <c r="AA22" s="21">
        <f t="shared" si="0"/>
        <v>0</v>
      </c>
    </row>
    <row r="23" spans="1:27" ht="15">
      <c r="A23" s="12" t="s">
        <v>42</v>
      </c>
      <c r="B23" s="13"/>
      <c r="C23" s="136"/>
      <c r="D23" s="136"/>
      <c r="E23" s="45"/>
      <c r="F23" s="44">
        <f>IF(E23=LISTE!$AB$1,0,IF(E23=LISTE!$AB$2,1,IF(E23=LISTE!$AB$3,2,IF(E23=LISTE!$AB$4,3,IF(E23=LISTE!$AB$5,4,IF(E23=LISTE!$AB$6,5,0))))))</f>
        <v>0</v>
      </c>
      <c r="G23" s="44"/>
      <c r="H23" s="134" t="str">
        <f>IF(AND(G23=LISTE!$AD$1)*AND(C23&gt;=$C$4)*AND(D23&gt;=$D$4)*OR(E23=LISTE!$AB$2,E23=LISTE!$AB$3,E23=LISTE!$AB$4,E23=LISTE!$AB$5,E23=LISTE!$AB$6),"QUALIFIÉ","DISQUALIFIÉ")</f>
        <v>DISQUALIFIÉ</v>
      </c>
      <c r="I23" s="54"/>
      <c r="J23" s="51">
        <f>IF(I23=LISTE!$L$1,0,IF(I23=LISTE!$L$2,1,IF(I23=LISTE!$L$3,2,IF(I23=LISTE!$L$4,3,IF(I23=LISTE!$L$5,4,IF(I23=LISTE!$L$6,5,0))))))</f>
        <v>0</v>
      </c>
      <c r="K23" s="52"/>
      <c r="L23" s="51">
        <f>IF(K23=LISTE!$AH$1,0,IF(K23=LISTE!$AH$2,1,IF(K23=LISTE!$AH$3,2,IF(K23=LISTE!$AH$4,3,IF(K23=LISTE!$AH$5,4,IF(K23=LISTE!$AH$6,5,0))))))</f>
        <v>0</v>
      </c>
      <c r="M23" s="52"/>
      <c r="N23" s="51">
        <f>IF(M23=LISTE!$AJ$1,0,IF(M23=LISTE!$AJ$2,1,IF(M23=LISTE!$AJ$3,2,IF(M23=LISTE!$AJ$4,3,IF(M23=LISTE!$AJ$5,4,IF(M23=LISTE!$AJ$6,5,0))))))</f>
        <v>0</v>
      </c>
      <c r="O23" s="52"/>
      <c r="P23" s="51">
        <f>IF(O23=LISTE!$AF$1,0,IF(O23=LISTE!$AF$2,1,IF(O23=LISTE!$AF$3,2,IF(O23=LISTE!$AF$4,3,IF(O23=LISTE!$AF$5,4,IF(O23=LISTE!$AF$6,5,0))))))</f>
        <v>0</v>
      </c>
      <c r="Q23" s="137"/>
      <c r="R23" s="138">
        <f>IF(Q23=LISTE!$R$1,0,IF(Q23=LISTE!$R$2,1,IF(Q23=LISTE!$R$3,2,IF(Q23=LISTE!$R$4,3,IF(Q23=LISTE!$R$5,4,IF(Q23=LISTE!$R$6,5,0))))))</f>
        <v>0</v>
      </c>
      <c r="S23" s="137"/>
      <c r="T23" s="43">
        <f>IF(S23=LISTE!$T$1,0,IF(S23=LISTE!$T$2,1,IF(S23=LISTE!$T$3,2,IF(S23=LISTE!$T$4,3,IF(S23=LISTE!$T$5,4,IF(S23=LISTE!$T$6,5,0))))))</f>
        <v>0</v>
      </c>
      <c r="U23" s="50"/>
      <c r="V23" s="54">
        <f>IF(U23=LISTE!$V$1,-3,IF(U23=LISTE!$V$2,-2,IF(U23=LISTE!$V$3,-1,IF(U23=LISTE!$V$4,3,IF(U23=LISTE!$V$5,4,IF(U23=LISTE!$V$6,5,0))))))</f>
        <v>0</v>
      </c>
      <c r="W23" s="54"/>
      <c r="X23" s="54">
        <f>IF(W23=LISTE!$X$1,0,IF(W23=LISTE!$X$2,1,IF(W23=LISTE!$X$3,2,IF(W23=LISTE!$X$4,3,IF(W23=LISTE!$X$5,4,IF(W23=LISTE!$X$6,5,0))))))</f>
        <v>0</v>
      </c>
      <c r="Y23" s="54"/>
      <c r="Z23" s="118">
        <f>IF(Y23=LISTE!$Z$1,0,IF(Y23=LISTE!$Z$2,1,IF(Y23=LISTE!$Z$3,2,IF(Y23=LISTE!$Z$4,3,IF(Y23=LISTE!$Z$5,4,IF(Y23=LISTE!$Z$6,5,0))))))</f>
        <v>0</v>
      </c>
      <c r="AA23" s="21">
        <f t="shared" si="0"/>
        <v>0</v>
      </c>
    </row>
    <row r="24" spans="1:27" ht="15">
      <c r="A24" s="12" t="s">
        <v>42</v>
      </c>
      <c r="B24" s="13"/>
      <c r="C24" s="136"/>
      <c r="D24" s="136"/>
      <c r="E24" s="45"/>
      <c r="F24" s="44">
        <f>IF(E24=LISTE!$AB$1,0,IF(E24=LISTE!$AB$2,1,IF(E24=LISTE!$AB$3,2,IF(E24=LISTE!$AB$4,3,IF(E24=LISTE!$AB$5,4,IF(E24=LISTE!$AB$6,5,0))))))</f>
        <v>0</v>
      </c>
      <c r="G24" s="44"/>
      <c r="H24" s="134" t="str">
        <f>IF(AND(G24=LISTE!$AD$1)*AND(C24&gt;=$C$4)*AND(D24&gt;=$D$4)*OR(E24=LISTE!$AB$2,E24=LISTE!$AB$3,E24=LISTE!$AB$4,E24=LISTE!$AB$5,E24=LISTE!$AB$6),"QUALIFIÉ","DISQUALIFIÉ")</f>
        <v>DISQUALIFIÉ</v>
      </c>
      <c r="I24" s="54"/>
      <c r="J24" s="51">
        <f>IF(I24=LISTE!$L$1,0,IF(I24=LISTE!$L$2,1,IF(I24=LISTE!$L$3,2,IF(I24=LISTE!$L$4,3,IF(I24=LISTE!$L$5,4,IF(I24=LISTE!$L$6,5,0))))))</f>
        <v>0</v>
      </c>
      <c r="K24" s="52"/>
      <c r="L24" s="51">
        <f>IF(K24=LISTE!$AH$1,0,IF(K24=LISTE!$AH$2,1,IF(K24=LISTE!$AH$3,2,IF(K24=LISTE!$AH$4,3,IF(K24=LISTE!$AH$5,4,IF(K24=LISTE!$AH$6,5,0))))))</f>
        <v>0</v>
      </c>
      <c r="M24" s="52"/>
      <c r="N24" s="51">
        <f>IF(M24=LISTE!$AJ$1,0,IF(M24=LISTE!$AJ$2,1,IF(M24=LISTE!$AJ$3,2,IF(M24=LISTE!$AJ$4,3,IF(M24=LISTE!$AJ$5,4,IF(M24=LISTE!$AJ$6,5,0))))))</f>
        <v>0</v>
      </c>
      <c r="O24" s="52"/>
      <c r="P24" s="51">
        <f>IF(O24=LISTE!$AF$1,0,IF(O24=LISTE!$AF$2,1,IF(O24=LISTE!$AF$3,2,IF(O24=LISTE!$AF$4,3,IF(O24=LISTE!$AF$5,4,IF(O24=LISTE!$AF$6,5,0))))))</f>
        <v>0</v>
      </c>
      <c r="Q24" s="137"/>
      <c r="R24" s="138">
        <f>IF(Q24=LISTE!$R$1,0,IF(Q24=LISTE!$R$2,1,IF(Q24=LISTE!$R$3,2,IF(Q24=LISTE!$R$4,3,IF(Q24=LISTE!$R$5,4,IF(Q24=LISTE!$R$6,5,0))))))</f>
        <v>0</v>
      </c>
      <c r="S24" s="137"/>
      <c r="T24" s="43">
        <f>IF(S24=LISTE!$T$1,0,IF(S24=LISTE!$T$2,1,IF(S24=LISTE!$T$3,2,IF(S24=LISTE!$T$4,3,IF(S24=LISTE!$T$5,4,IF(S24=LISTE!$T$6,5,0))))))</f>
        <v>0</v>
      </c>
      <c r="U24" s="50"/>
      <c r="V24" s="54">
        <f>IF(U24=LISTE!$V$1,-3,IF(U24=LISTE!$V$2,-2,IF(U24=LISTE!$V$3,-1,IF(U24=LISTE!$V$4,3,IF(U24=LISTE!$V$5,4,IF(U24=LISTE!$V$6,5,0))))))</f>
        <v>0</v>
      </c>
      <c r="W24" s="54"/>
      <c r="X24" s="54">
        <f>IF(W24=LISTE!$X$1,0,IF(W24=LISTE!$X$2,1,IF(W24=LISTE!$X$3,2,IF(W24=LISTE!$X$4,3,IF(W24=LISTE!$X$5,4,IF(W24=LISTE!$X$6,5,0))))))</f>
        <v>0</v>
      </c>
      <c r="Y24" s="54"/>
      <c r="Z24" s="118">
        <f>IF(Y24=LISTE!$Z$1,0,IF(Y24=LISTE!$Z$2,1,IF(Y24=LISTE!$Z$3,2,IF(Y24=LISTE!$Z$4,3,IF(Y24=LISTE!$Z$5,4,IF(Y24=LISTE!$Z$6,5,0))))))</f>
        <v>0</v>
      </c>
      <c r="AA24" s="21">
        <f t="shared" si="0"/>
        <v>0</v>
      </c>
    </row>
    <row r="25" spans="1:27" ht="15">
      <c r="A25" s="12" t="s">
        <v>42</v>
      </c>
      <c r="B25" s="13"/>
      <c r="C25" s="136"/>
      <c r="D25" s="136"/>
      <c r="E25" s="45"/>
      <c r="F25" s="44">
        <f>IF(E25=LISTE!$AB$1,0,IF(E25=LISTE!$AB$2,1,IF(E25=LISTE!$AB$3,2,IF(E25=LISTE!$AB$4,3,IF(E25=LISTE!$AB$5,4,IF(E25=LISTE!$AB$6,5,0))))))</f>
        <v>0</v>
      </c>
      <c r="G25" s="44"/>
      <c r="H25" s="134" t="str">
        <f>IF(AND(G25=LISTE!$AD$1)*AND(C25&gt;=$C$4)*AND(D25&gt;=$D$4)*OR(E25=LISTE!$AB$2,E25=LISTE!$AB$3,E25=LISTE!$AB$4,E25=LISTE!$AB$5,E25=LISTE!$AB$6),"QUALIFIÉ","DISQUALIFIÉ")</f>
        <v>DISQUALIFIÉ</v>
      </c>
      <c r="I25" s="54"/>
      <c r="J25" s="51">
        <f>IF(I25=LISTE!$L$1,0,IF(I25=LISTE!$L$2,1,IF(I25=LISTE!$L$3,2,IF(I25=LISTE!$L$4,3,IF(I25=LISTE!$L$5,4,IF(I25=LISTE!$L$6,5,0))))))</f>
        <v>0</v>
      </c>
      <c r="K25" s="52"/>
      <c r="L25" s="51">
        <f>IF(K25=LISTE!$AH$1,0,IF(K25=LISTE!$AH$2,1,IF(K25=LISTE!$AH$3,2,IF(K25=LISTE!$AH$4,3,IF(K25=LISTE!$AH$5,4,IF(K25=LISTE!$AH$6,5,0))))))</f>
        <v>0</v>
      </c>
      <c r="M25" s="52"/>
      <c r="N25" s="51">
        <f>IF(M25=LISTE!$AJ$1,0,IF(M25=LISTE!$AJ$2,1,IF(M25=LISTE!$AJ$3,2,IF(M25=LISTE!$AJ$4,3,IF(M25=LISTE!$AJ$5,4,IF(M25=LISTE!$AJ$6,5,0))))))</f>
        <v>0</v>
      </c>
      <c r="O25" s="52"/>
      <c r="P25" s="51">
        <f>IF(O25=LISTE!$AF$1,0,IF(O25=LISTE!$AF$2,1,IF(O25=LISTE!$AF$3,2,IF(O25=LISTE!$AF$4,3,IF(O25=LISTE!$AF$5,4,IF(O25=LISTE!$AF$6,5,0))))))</f>
        <v>0</v>
      </c>
      <c r="Q25" s="137"/>
      <c r="R25" s="138">
        <f>IF(Q25=LISTE!$R$1,0,IF(Q25=LISTE!$R$2,1,IF(Q25=LISTE!$R$3,2,IF(Q25=LISTE!$R$4,3,IF(Q25=LISTE!$R$5,4,IF(Q25=LISTE!$R$6,5,0))))))</f>
        <v>0</v>
      </c>
      <c r="S25" s="137"/>
      <c r="T25" s="43">
        <f>IF(S25=LISTE!$T$1,0,IF(S25=LISTE!$T$2,1,IF(S25=LISTE!$T$3,2,IF(S25=LISTE!$T$4,3,IF(S25=LISTE!$T$5,4,IF(S25=LISTE!$T$6,5,0))))))</f>
        <v>0</v>
      </c>
      <c r="U25" s="50"/>
      <c r="V25" s="54">
        <f>IF(U25=LISTE!$V$1,-3,IF(U25=LISTE!$V$2,-2,IF(U25=LISTE!$V$3,-1,IF(U25=LISTE!$V$4,3,IF(U25=LISTE!$V$5,4,IF(U25=LISTE!$V$6,5,0))))))</f>
        <v>0</v>
      </c>
      <c r="W25" s="54"/>
      <c r="X25" s="54">
        <f>IF(W25=LISTE!$X$1,0,IF(W25=LISTE!$X$2,1,IF(W25=LISTE!$X$3,2,IF(W25=LISTE!$X$4,3,IF(W25=LISTE!$X$5,4,IF(W25=LISTE!$X$6,5,0))))))</f>
        <v>0</v>
      </c>
      <c r="Y25" s="54"/>
      <c r="Z25" s="118">
        <f>IF(Y25=LISTE!$Z$1,0,IF(Y25=LISTE!$Z$2,1,IF(Y25=LISTE!$Z$3,2,IF(Y25=LISTE!$Z$4,3,IF(Y25=LISTE!$Z$5,4,IF(Y25=LISTE!$Z$6,5,0))))))</f>
        <v>0</v>
      </c>
      <c r="AA25" s="21">
        <f t="shared" si="0"/>
        <v>0</v>
      </c>
    </row>
    <row r="26" spans="1:27" ht="15">
      <c r="A26" s="12" t="s">
        <v>42</v>
      </c>
      <c r="B26" s="13"/>
      <c r="C26" s="136"/>
      <c r="D26" s="136"/>
      <c r="E26" s="45"/>
      <c r="F26" s="44">
        <f>IF(E26=LISTE!$AB$1,0,IF(E26=LISTE!$AB$2,1,IF(E26=LISTE!$AB$3,2,IF(E26=LISTE!$AB$4,3,IF(E26=LISTE!$AB$5,4,IF(E26=LISTE!$AB$6,5,0))))))</f>
        <v>0</v>
      </c>
      <c r="G26" s="44"/>
      <c r="H26" s="134" t="str">
        <f>IF(AND(G26=LISTE!$AD$1)*AND(C26&gt;=$C$4)*AND(D26&gt;=$D$4)*OR(E26=LISTE!$AB$2,E26=LISTE!$AB$3,E26=LISTE!$AB$4,E26=LISTE!$AB$5,E26=LISTE!$AB$6),"QUALIFIÉ","DISQUALIFIÉ")</f>
        <v>DISQUALIFIÉ</v>
      </c>
      <c r="I26" s="54"/>
      <c r="J26" s="51">
        <f>IF(I26=LISTE!$L$1,0,IF(I26=LISTE!$L$2,1,IF(I26=LISTE!$L$3,2,IF(I26=LISTE!$L$4,3,IF(I26=LISTE!$L$5,4,IF(I26=LISTE!$L$6,5,0))))))</f>
        <v>0</v>
      </c>
      <c r="K26" s="52"/>
      <c r="L26" s="51">
        <f>IF(K26=LISTE!$AH$1,0,IF(K26=LISTE!$AH$2,1,IF(K26=LISTE!$AH$3,2,IF(K26=LISTE!$AH$4,3,IF(K26=LISTE!$AH$5,4,IF(K26=LISTE!$AH$6,5,0))))))</f>
        <v>0</v>
      </c>
      <c r="M26" s="52"/>
      <c r="N26" s="51">
        <f>IF(M26=LISTE!$AJ$1,0,IF(M26=LISTE!$AJ$2,1,IF(M26=LISTE!$AJ$3,2,IF(M26=LISTE!$AJ$4,3,IF(M26=LISTE!$AJ$5,4,IF(M26=LISTE!$AJ$6,5,0))))))</f>
        <v>0</v>
      </c>
      <c r="O26" s="52"/>
      <c r="P26" s="51">
        <f>IF(O26=LISTE!$AF$1,0,IF(O26=LISTE!$AF$2,1,IF(O26=LISTE!$AF$3,2,IF(O26=LISTE!$AF$4,3,IF(O26=LISTE!$AF$5,4,IF(O26=LISTE!$AF$6,5,0))))))</f>
        <v>0</v>
      </c>
      <c r="Q26" s="137"/>
      <c r="R26" s="138">
        <f>IF(Q26=LISTE!$R$1,0,IF(Q26=LISTE!$R$2,1,IF(Q26=LISTE!$R$3,2,IF(Q26=LISTE!$R$4,3,IF(Q26=LISTE!$R$5,4,IF(Q26=LISTE!$R$6,5,0))))))</f>
        <v>0</v>
      </c>
      <c r="S26" s="137"/>
      <c r="T26" s="43">
        <f>IF(S26=LISTE!$T$1,0,IF(S26=LISTE!$T$2,1,IF(S26=LISTE!$T$3,2,IF(S26=LISTE!$T$4,3,IF(S26=LISTE!$T$5,4,IF(S26=LISTE!$T$6,5,0))))))</f>
        <v>0</v>
      </c>
      <c r="U26" s="50"/>
      <c r="V26" s="54">
        <f>IF(U26=LISTE!$V$1,-3,IF(U26=LISTE!$V$2,-2,IF(U26=LISTE!$V$3,-1,IF(U26=LISTE!$V$4,3,IF(U26=LISTE!$V$5,4,IF(U26=LISTE!$V$6,5,0))))))</f>
        <v>0</v>
      </c>
      <c r="W26" s="54"/>
      <c r="X26" s="54">
        <f>IF(W26=LISTE!$X$1,0,IF(W26=LISTE!$X$2,1,IF(W26=LISTE!$X$3,2,IF(W26=LISTE!$X$4,3,IF(W26=LISTE!$X$5,4,IF(W26=LISTE!$X$6,5,0))))))</f>
        <v>0</v>
      </c>
      <c r="Y26" s="54"/>
      <c r="Z26" s="118">
        <f>IF(Y26=LISTE!$Z$1,0,IF(Y26=LISTE!$Z$2,1,IF(Y26=LISTE!$Z$3,2,IF(Y26=LISTE!$Z$4,3,IF(Y26=LISTE!$Z$5,4,IF(Y26=LISTE!$Z$6,5,0))))))</f>
        <v>0</v>
      </c>
      <c r="AA26" s="21">
        <f t="shared" si="0"/>
        <v>0</v>
      </c>
    </row>
    <row r="27" spans="1:27" ht="15">
      <c r="A27" s="12" t="s">
        <v>42</v>
      </c>
      <c r="B27" s="13"/>
      <c r="C27" s="136"/>
      <c r="D27" s="136"/>
      <c r="E27" s="45"/>
      <c r="F27" s="44">
        <f>IF(E27=LISTE!$AB$1,0,IF(E27=LISTE!$AB$2,1,IF(E27=LISTE!$AB$3,2,IF(E27=LISTE!$AB$4,3,IF(E27=LISTE!$AB$5,4,IF(E27=LISTE!$AB$6,5,0))))))</f>
        <v>0</v>
      </c>
      <c r="G27" s="44"/>
      <c r="H27" s="134" t="str">
        <f>IF(AND(G27=LISTE!$AD$1)*AND(C27&gt;=$C$4)*AND(D27&gt;=$D$4)*OR(E27=LISTE!$AB$2,E27=LISTE!$AB$3,E27=LISTE!$AB$4,E27=LISTE!$AB$5,E27=LISTE!$AB$6),"QUALIFIÉ","DISQUALIFIÉ")</f>
        <v>DISQUALIFIÉ</v>
      </c>
      <c r="I27" s="54"/>
      <c r="J27" s="51">
        <f>IF(I27=LISTE!$L$1,0,IF(I27=LISTE!$L$2,1,IF(I27=LISTE!$L$3,2,IF(I27=LISTE!$L$4,3,IF(I27=LISTE!$L$5,4,IF(I27=LISTE!$L$6,5,0))))))</f>
        <v>0</v>
      </c>
      <c r="K27" s="52"/>
      <c r="L27" s="51">
        <f>IF(K27=LISTE!$AH$1,0,IF(K27=LISTE!$AH$2,1,IF(K27=LISTE!$AH$3,2,IF(K27=LISTE!$AH$4,3,IF(K27=LISTE!$AH$5,4,IF(K27=LISTE!$AH$6,5,0))))))</f>
        <v>0</v>
      </c>
      <c r="M27" s="52"/>
      <c r="N27" s="51">
        <f>IF(M27=LISTE!$AJ$1,0,IF(M27=LISTE!$AJ$2,1,IF(M27=LISTE!$AJ$3,2,IF(M27=LISTE!$AJ$4,3,IF(M27=LISTE!$AJ$5,4,IF(M27=LISTE!$AJ$6,5,0))))))</f>
        <v>0</v>
      </c>
      <c r="O27" s="52"/>
      <c r="P27" s="51">
        <f>IF(O27=LISTE!$AF$1,0,IF(O27=LISTE!$AF$2,1,IF(O27=LISTE!$AF$3,2,IF(O27=LISTE!$AF$4,3,IF(O27=LISTE!$AF$5,4,IF(O27=LISTE!$AF$6,5,0))))))</f>
        <v>0</v>
      </c>
      <c r="Q27" s="137"/>
      <c r="R27" s="138">
        <f>IF(Q27=LISTE!$R$1,0,IF(Q27=LISTE!$R$2,1,IF(Q27=LISTE!$R$3,2,IF(Q27=LISTE!$R$4,3,IF(Q27=LISTE!$R$5,4,IF(Q27=LISTE!$R$6,5,0))))))</f>
        <v>0</v>
      </c>
      <c r="S27" s="137"/>
      <c r="T27" s="43">
        <f>IF(S27=LISTE!$T$1,0,IF(S27=LISTE!$T$2,1,IF(S27=LISTE!$T$3,2,IF(S27=LISTE!$T$4,3,IF(S27=LISTE!$T$5,4,IF(S27=LISTE!$T$6,5,0))))))</f>
        <v>0</v>
      </c>
      <c r="U27" s="50"/>
      <c r="V27" s="54">
        <f>IF(U27=LISTE!$V$1,-3,IF(U27=LISTE!$V$2,-2,IF(U27=LISTE!$V$3,-1,IF(U27=LISTE!$V$4,3,IF(U27=LISTE!$V$5,4,IF(U27=LISTE!$V$6,5,0))))))</f>
        <v>0</v>
      </c>
      <c r="W27" s="54"/>
      <c r="X27" s="54">
        <f>IF(W27=LISTE!$X$1,0,IF(W27=LISTE!$X$2,1,IF(W27=LISTE!$X$3,2,IF(W27=LISTE!$X$4,3,IF(W27=LISTE!$X$5,4,IF(W27=LISTE!$X$6,5,0))))))</f>
        <v>0</v>
      </c>
      <c r="Y27" s="54"/>
      <c r="Z27" s="118">
        <f>IF(Y27=LISTE!$Z$1,0,IF(Y27=LISTE!$Z$2,1,IF(Y27=LISTE!$Z$3,2,IF(Y27=LISTE!$Z$4,3,IF(Y27=LISTE!$Z$5,4,IF(Y27=LISTE!$Z$6,5,0))))))</f>
        <v>0</v>
      </c>
      <c r="AA27" s="21">
        <f t="shared" si="0"/>
        <v>0</v>
      </c>
    </row>
    <row r="28" spans="1:27" ht="15">
      <c r="A28" s="12" t="s">
        <v>42</v>
      </c>
      <c r="B28" s="13"/>
      <c r="C28" s="136"/>
      <c r="D28" s="136"/>
      <c r="E28" s="45"/>
      <c r="F28" s="44">
        <f>IF(E28=LISTE!$AB$1,0,IF(E28=LISTE!$AB$2,1,IF(E28=LISTE!$AB$3,2,IF(E28=LISTE!$AB$4,3,IF(E28=LISTE!$AB$5,4,IF(E28=LISTE!$AB$6,5,0))))))</f>
        <v>0</v>
      </c>
      <c r="G28" s="44"/>
      <c r="H28" s="134" t="str">
        <f>IF(AND(G28=LISTE!$AD$1)*AND(C28&gt;=$C$4)*AND(D28&gt;=$D$4)*OR(E28=LISTE!$AB$2,E28=LISTE!$AB$3,E28=LISTE!$AB$4,E28=LISTE!$AB$5,E28=LISTE!$AB$6),"QUALIFIÉ","DISQUALIFIÉ")</f>
        <v>DISQUALIFIÉ</v>
      </c>
      <c r="I28" s="54"/>
      <c r="J28" s="51">
        <f>IF(I28=LISTE!$L$1,0,IF(I28=LISTE!$L$2,1,IF(I28=LISTE!$L$3,2,IF(I28=LISTE!$L$4,3,IF(I28=LISTE!$L$5,4,IF(I28=LISTE!$L$6,5,0))))))</f>
        <v>0</v>
      </c>
      <c r="K28" s="52"/>
      <c r="L28" s="51">
        <f>IF(K28=LISTE!$AH$1,0,IF(K28=LISTE!$AH$2,1,IF(K28=LISTE!$AH$3,2,IF(K28=LISTE!$AH$4,3,IF(K28=LISTE!$AH$5,4,IF(K28=LISTE!$AH$6,5,0))))))</f>
        <v>0</v>
      </c>
      <c r="M28" s="52"/>
      <c r="N28" s="51">
        <f>IF(M28=LISTE!$AJ$1,0,IF(M28=LISTE!$AJ$2,1,IF(M28=LISTE!$AJ$3,2,IF(M28=LISTE!$AJ$4,3,IF(M28=LISTE!$AJ$5,4,IF(M28=LISTE!$AJ$6,5,0))))))</f>
        <v>0</v>
      </c>
      <c r="O28" s="52"/>
      <c r="P28" s="51">
        <f>IF(O28=LISTE!$AF$1,0,IF(O28=LISTE!$AF$2,1,IF(O28=LISTE!$AF$3,2,IF(O28=LISTE!$AF$4,3,IF(O28=LISTE!$AF$5,4,IF(O28=LISTE!$AF$6,5,0))))))</f>
        <v>0</v>
      </c>
      <c r="Q28" s="137"/>
      <c r="R28" s="138">
        <f>IF(Q28=LISTE!$R$1,0,IF(Q28=LISTE!$R$2,1,IF(Q28=LISTE!$R$3,2,IF(Q28=LISTE!$R$4,3,IF(Q28=LISTE!$R$5,4,IF(Q28=LISTE!$R$6,5,0))))))</f>
        <v>0</v>
      </c>
      <c r="S28" s="137"/>
      <c r="T28" s="43">
        <f>IF(S28=LISTE!$T$1,0,IF(S28=LISTE!$T$2,1,IF(S28=LISTE!$T$3,2,IF(S28=LISTE!$T$4,3,IF(S28=LISTE!$T$5,4,IF(S28=LISTE!$T$6,5,0))))))</f>
        <v>0</v>
      </c>
      <c r="U28" s="50"/>
      <c r="V28" s="54">
        <f>IF(U28=LISTE!$V$1,-3,IF(U28=LISTE!$V$2,-2,IF(U28=LISTE!$V$3,-1,IF(U28=LISTE!$V$4,3,IF(U28=LISTE!$V$5,4,IF(U28=LISTE!$V$6,5,0))))))</f>
        <v>0</v>
      </c>
      <c r="W28" s="54"/>
      <c r="X28" s="54">
        <f>IF(W28=LISTE!$X$1,0,IF(W28=LISTE!$X$2,1,IF(W28=LISTE!$X$3,2,IF(W28=LISTE!$X$4,3,IF(W28=LISTE!$X$5,4,IF(W28=LISTE!$X$6,5,0))))))</f>
        <v>0</v>
      </c>
      <c r="Y28" s="54"/>
      <c r="Z28" s="118">
        <f>IF(Y28=LISTE!$Z$1,0,IF(Y28=LISTE!$Z$2,1,IF(Y28=LISTE!$Z$3,2,IF(Y28=LISTE!$Z$4,3,IF(Y28=LISTE!$Z$5,4,IF(Y28=LISTE!$Z$6,5,0))))))</f>
        <v>0</v>
      </c>
      <c r="AA28" s="21">
        <f t="shared" si="0"/>
        <v>0</v>
      </c>
    </row>
    <row r="29" spans="1:27" ht="15">
      <c r="A29" s="12" t="s">
        <v>42</v>
      </c>
      <c r="B29" s="13"/>
      <c r="C29" s="136"/>
      <c r="D29" s="136"/>
      <c r="E29" s="45"/>
      <c r="F29" s="44">
        <f>IF(E29=LISTE!$AB$1,0,IF(E29=LISTE!$AB$2,1,IF(E29=LISTE!$AB$3,2,IF(E29=LISTE!$AB$4,3,IF(E29=LISTE!$AB$5,4,IF(E29=LISTE!$AB$6,5,0))))))</f>
        <v>0</v>
      </c>
      <c r="G29" s="44"/>
      <c r="H29" s="134" t="str">
        <f>IF(AND(G29=LISTE!$AD$1)*AND(C29&gt;=$C$4)*AND(D29&gt;=$D$4)*OR(E29=LISTE!$AB$2,E29=LISTE!$AB$3,E29=LISTE!$AB$4,E29=LISTE!$AB$5,E29=LISTE!$AB$6),"QUALIFIÉ","DISQUALIFIÉ")</f>
        <v>DISQUALIFIÉ</v>
      </c>
      <c r="I29" s="54"/>
      <c r="J29" s="51">
        <f>IF(I29=LISTE!$L$1,0,IF(I29=LISTE!$L$2,1,IF(I29=LISTE!$L$3,2,IF(I29=LISTE!$L$4,3,IF(I29=LISTE!$L$5,4,IF(I29=LISTE!$L$6,5,0))))))</f>
        <v>0</v>
      </c>
      <c r="K29" s="52"/>
      <c r="L29" s="51">
        <f>IF(K29=LISTE!$AH$1,0,IF(K29=LISTE!$AH$2,1,IF(K29=LISTE!$AH$3,2,IF(K29=LISTE!$AH$4,3,IF(K29=LISTE!$AH$5,4,IF(K29=LISTE!$AH$6,5,0))))))</f>
        <v>0</v>
      </c>
      <c r="M29" s="52"/>
      <c r="N29" s="51">
        <f>IF(M29=LISTE!$AJ$1,0,IF(M29=LISTE!$AJ$2,1,IF(M29=LISTE!$AJ$3,2,IF(M29=LISTE!$AJ$4,3,IF(M29=LISTE!$AJ$5,4,IF(M29=LISTE!$AJ$6,5,0))))))</f>
        <v>0</v>
      </c>
      <c r="O29" s="52"/>
      <c r="P29" s="51">
        <f>IF(O29=LISTE!$AF$1,0,IF(O29=LISTE!$AF$2,1,IF(O29=LISTE!$AF$3,2,IF(O29=LISTE!$AF$4,3,IF(O29=LISTE!$AF$5,4,IF(O29=LISTE!$AF$6,5,0))))))</f>
        <v>0</v>
      </c>
      <c r="Q29" s="137"/>
      <c r="R29" s="138">
        <f>IF(Q29=LISTE!$R$1,0,IF(Q29=LISTE!$R$2,1,IF(Q29=LISTE!$R$3,2,IF(Q29=LISTE!$R$4,3,IF(Q29=LISTE!$R$5,4,IF(Q29=LISTE!$R$6,5,0))))))</f>
        <v>0</v>
      </c>
      <c r="S29" s="137"/>
      <c r="T29" s="43">
        <f>IF(S29=LISTE!$T$1,0,IF(S29=LISTE!$T$2,1,IF(S29=LISTE!$T$3,2,IF(S29=LISTE!$T$4,3,IF(S29=LISTE!$T$5,4,IF(S29=LISTE!$T$6,5,0))))))</f>
        <v>0</v>
      </c>
      <c r="U29" s="50"/>
      <c r="V29" s="54">
        <f>IF(U29=LISTE!$V$1,-3,IF(U29=LISTE!$V$2,-2,IF(U29=LISTE!$V$3,-1,IF(U29=LISTE!$V$4,3,IF(U29=LISTE!$V$5,4,IF(U29=LISTE!$V$6,5,0))))))</f>
        <v>0</v>
      </c>
      <c r="W29" s="54"/>
      <c r="X29" s="54">
        <f>IF(W29=LISTE!$X$1,0,IF(W29=LISTE!$X$2,1,IF(W29=LISTE!$X$3,2,IF(W29=LISTE!$X$4,3,IF(W29=LISTE!$X$5,4,IF(W29=LISTE!$X$6,5,0))))))</f>
        <v>0</v>
      </c>
      <c r="Y29" s="54"/>
      <c r="Z29" s="118">
        <f>IF(Y29=LISTE!$Z$1,0,IF(Y29=LISTE!$Z$2,1,IF(Y29=LISTE!$Z$3,2,IF(Y29=LISTE!$Z$4,3,IF(Y29=LISTE!$Z$5,4,IF(Y29=LISTE!$Z$6,5,0))))))</f>
        <v>0</v>
      </c>
      <c r="AA29" s="21">
        <f t="shared" si="0"/>
        <v>0</v>
      </c>
    </row>
    <row r="30" spans="1:27" ht="15">
      <c r="A30" s="12" t="s">
        <v>42</v>
      </c>
      <c r="B30" s="13"/>
      <c r="C30" s="136"/>
      <c r="D30" s="136"/>
      <c r="E30" s="45"/>
      <c r="F30" s="44">
        <f>IF(E30=LISTE!$AB$1,0,IF(E30=LISTE!$AB$2,1,IF(E30=LISTE!$AB$3,2,IF(E30=LISTE!$AB$4,3,IF(E30=LISTE!$AB$5,4,IF(E30=LISTE!$AB$6,5,0))))))</f>
        <v>0</v>
      </c>
      <c r="G30" s="44"/>
      <c r="H30" s="134" t="str">
        <f>IF(AND(G30=LISTE!$AD$1)*AND(C30&gt;=$C$4)*AND(D30&gt;=$D$4)*OR(E30=LISTE!$AB$2,E30=LISTE!$AB$3,E30=LISTE!$AB$4,E30=LISTE!$AB$5,E30=LISTE!$AB$6),"QUALIFIÉ","DISQUALIFIÉ")</f>
        <v>DISQUALIFIÉ</v>
      </c>
      <c r="I30" s="54"/>
      <c r="J30" s="51">
        <f>IF(I30=LISTE!$L$1,0,IF(I30=LISTE!$L$2,1,IF(I30=LISTE!$L$3,2,IF(I30=LISTE!$L$4,3,IF(I30=LISTE!$L$5,4,IF(I30=LISTE!$L$6,5,0))))))</f>
        <v>0</v>
      </c>
      <c r="K30" s="52"/>
      <c r="L30" s="51">
        <f>IF(K30=LISTE!$AH$1,0,IF(K30=LISTE!$AH$2,1,IF(K30=LISTE!$AH$3,2,IF(K30=LISTE!$AH$4,3,IF(K30=LISTE!$AH$5,4,IF(K30=LISTE!$AH$6,5,0))))))</f>
        <v>0</v>
      </c>
      <c r="M30" s="52"/>
      <c r="N30" s="51">
        <f>IF(M30=LISTE!$AJ$1,0,IF(M30=LISTE!$AJ$2,1,IF(M30=LISTE!$AJ$3,2,IF(M30=LISTE!$AJ$4,3,IF(M30=LISTE!$AJ$5,4,IF(M30=LISTE!$AJ$6,5,0))))))</f>
        <v>0</v>
      </c>
      <c r="O30" s="52"/>
      <c r="P30" s="51">
        <f>IF(O30=LISTE!$AF$1,0,IF(O30=LISTE!$AF$2,1,IF(O30=LISTE!$AF$3,2,IF(O30=LISTE!$AF$4,3,IF(O30=LISTE!$AF$5,4,IF(O30=LISTE!$AF$6,5,0))))))</f>
        <v>0</v>
      </c>
      <c r="Q30" s="137"/>
      <c r="R30" s="138">
        <f>IF(Q30=LISTE!$R$1,0,IF(Q30=LISTE!$R$2,1,IF(Q30=LISTE!$R$3,2,IF(Q30=LISTE!$R$4,3,IF(Q30=LISTE!$R$5,4,IF(Q30=LISTE!$R$6,5,0))))))</f>
        <v>0</v>
      </c>
      <c r="S30" s="137"/>
      <c r="T30" s="43">
        <f>IF(S30=LISTE!$T$1,0,IF(S30=LISTE!$T$2,1,IF(S30=LISTE!$T$3,2,IF(S30=LISTE!$T$4,3,IF(S30=LISTE!$T$5,4,IF(S30=LISTE!$T$6,5,0))))))</f>
        <v>0</v>
      </c>
      <c r="U30" s="50"/>
      <c r="V30" s="54">
        <f>IF(U30=LISTE!$V$1,-3,IF(U30=LISTE!$V$2,-2,IF(U30=LISTE!$V$3,-1,IF(U30=LISTE!$V$4,3,IF(U30=LISTE!$V$5,4,IF(U30=LISTE!$V$6,5,0))))))</f>
        <v>0</v>
      </c>
      <c r="W30" s="54"/>
      <c r="X30" s="54">
        <f>IF(W30=LISTE!$X$1,0,IF(W30=LISTE!$X$2,1,IF(W30=LISTE!$X$3,2,IF(W30=LISTE!$X$4,3,IF(W30=LISTE!$X$5,4,IF(W30=LISTE!$X$6,5,0))))))</f>
        <v>0</v>
      </c>
      <c r="Y30" s="54"/>
      <c r="Z30" s="118">
        <f>IF(Y30=LISTE!$Z$1,0,IF(Y30=LISTE!$Z$2,1,IF(Y30=LISTE!$Z$3,2,IF(Y30=LISTE!$Z$4,3,IF(Y30=LISTE!$Z$5,4,IF(Y30=LISTE!$Z$6,5,0))))))</f>
        <v>0</v>
      </c>
      <c r="AA30" s="21">
        <f t="shared" si="0"/>
        <v>0</v>
      </c>
    </row>
    <row r="31" spans="1:27" ht="15">
      <c r="A31" s="12" t="s">
        <v>42</v>
      </c>
      <c r="B31" s="13"/>
      <c r="C31" s="136"/>
      <c r="D31" s="136"/>
      <c r="E31" s="45"/>
      <c r="F31" s="44">
        <f>IF(E31=LISTE!$AB$1,0,IF(E31=LISTE!$AB$2,1,IF(E31=LISTE!$AB$3,2,IF(E31=LISTE!$AB$4,3,IF(E31=LISTE!$AB$5,4,IF(E31=LISTE!$AB$6,5,0))))))</f>
        <v>0</v>
      </c>
      <c r="G31" s="44"/>
      <c r="H31" s="134" t="str">
        <f>IF(AND(G31=LISTE!$AD$1)*AND(C31&gt;=$C$4)*AND(D31&gt;=$D$4)*OR(E31=LISTE!$AB$2,E31=LISTE!$AB$3,E31=LISTE!$AB$4,E31=LISTE!$AB$5,E31=LISTE!$AB$6),"QUALIFIÉ","DISQUALIFIÉ")</f>
        <v>DISQUALIFIÉ</v>
      </c>
      <c r="I31" s="54"/>
      <c r="J31" s="51">
        <f>IF(I31=LISTE!$L$1,0,IF(I31=LISTE!$L$2,1,IF(I31=LISTE!$L$3,2,IF(I31=LISTE!$L$4,3,IF(I31=LISTE!$L$5,4,IF(I31=LISTE!$L$6,5,0))))))</f>
        <v>0</v>
      </c>
      <c r="K31" s="52"/>
      <c r="L31" s="51">
        <f>IF(K31=LISTE!$AH$1,0,IF(K31=LISTE!$AH$2,1,IF(K31=LISTE!$AH$3,2,IF(K31=LISTE!$AH$4,3,IF(K31=LISTE!$AH$5,4,IF(K31=LISTE!$AH$6,5,0))))))</f>
        <v>0</v>
      </c>
      <c r="M31" s="52"/>
      <c r="N31" s="51">
        <f>IF(M31=LISTE!$AJ$1,0,IF(M31=LISTE!$AJ$2,1,IF(M31=LISTE!$AJ$3,2,IF(M31=LISTE!$AJ$4,3,IF(M31=LISTE!$AJ$5,4,IF(M31=LISTE!$AJ$6,5,0))))))</f>
        <v>0</v>
      </c>
      <c r="O31" s="52"/>
      <c r="P31" s="51">
        <f>IF(O31=LISTE!$AF$1,0,IF(O31=LISTE!$AF$2,1,IF(O31=LISTE!$AF$3,2,IF(O31=LISTE!$AF$4,3,IF(O31=LISTE!$AF$5,4,IF(O31=LISTE!$AF$6,5,0))))))</f>
        <v>0</v>
      </c>
      <c r="Q31" s="137"/>
      <c r="R31" s="138">
        <f>IF(Q31=LISTE!$R$1,0,IF(Q31=LISTE!$R$2,1,IF(Q31=LISTE!$R$3,2,IF(Q31=LISTE!$R$4,3,IF(Q31=LISTE!$R$5,4,IF(Q31=LISTE!$R$6,5,0))))))</f>
        <v>0</v>
      </c>
      <c r="S31" s="137"/>
      <c r="T31" s="43">
        <f>IF(S31=LISTE!$T$1,0,IF(S31=LISTE!$T$2,1,IF(S31=LISTE!$T$3,2,IF(S31=LISTE!$T$4,3,IF(S31=LISTE!$T$5,4,IF(S31=LISTE!$T$6,5,0))))))</f>
        <v>0</v>
      </c>
      <c r="U31" s="50"/>
      <c r="V31" s="54">
        <f>IF(U31=LISTE!$V$1,-3,IF(U31=LISTE!$V$2,-2,IF(U31=LISTE!$V$3,-1,IF(U31=LISTE!$V$4,3,IF(U31=LISTE!$V$5,4,IF(U31=LISTE!$V$6,5,0))))))</f>
        <v>0</v>
      </c>
      <c r="W31" s="54"/>
      <c r="X31" s="54">
        <f>IF(W31=LISTE!$X$1,0,IF(W31=LISTE!$X$2,1,IF(W31=LISTE!$X$3,2,IF(W31=LISTE!$X$4,3,IF(W31=LISTE!$X$5,4,IF(W31=LISTE!$X$6,5,0))))))</f>
        <v>0</v>
      </c>
      <c r="Y31" s="54"/>
      <c r="Z31" s="118">
        <f>IF(Y31=LISTE!$Z$1,0,IF(Y31=LISTE!$Z$2,1,IF(Y31=LISTE!$Z$3,2,IF(Y31=LISTE!$Z$4,3,IF(Y31=LISTE!$Z$5,4,IF(Y31=LISTE!$Z$6,5,0))))))</f>
        <v>0</v>
      </c>
      <c r="AA31" s="21">
        <f t="shared" si="0"/>
        <v>0</v>
      </c>
    </row>
    <row r="32" spans="1:27" ht="15">
      <c r="A32" s="12" t="s">
        <v>42</v>
      </c>
      <c r="B32" s="13"/>
      <c r="C32" s="136"/>
      <c r="D32" s="136"/>
      <c r="E32" s="45"/>
      <c r="F32" s="44">
        <f>IF(E32=LISTE!$AB$1,0,IF(E32=LISTE!$AB$2,1,IF(E32=LISTE!$AB$3,2,IF(E32=LISTE!$AB$4,3,IF(E32=LISTE!$AB$5,4,IF(E32=LISTE!$AB$6,5,0))))))</f>
        <v>0</v>
      </c>
      <c r="G32" s="44"/>
      <c r="H32" s="134" t="str">
        <f>IF(AND(G32=LISTE!$AD$1)*AND(C32&gt;=$C$4)*AND(D32&gt;=$D$4)*OR(E32=LISTE!$AB$2,E32=LISTE!$AB$3,E32=LISTE!$AB$4,E32=LISTE!$AB$5,E32=LISTE!$AB$6),"QUALIFIÉ","DISQUALIFIÉ")</f>
        <v>DISQUALIFIÉ</v>
      </c>
      <c r="I32" s="54"/>
      <c r="J32" s="51">
        <f>IF(I32=LISTE!$L$1,0,IF(I32=LISTE!$L$2,1,IF(I32=LISTE!$L$3,2,IF(I32=LISTE!$L$4,3,IF(I32=LISTE!$L$5,4,IF(I32=LISTE!$L$6,5,0))))))</f>
        <v>0</v>
      </c>
      <c r="K32" s="52"/>
      <c r="L32" s="51">
        <f>IF(K32=LISTE!$AH$1,0,IF(K32=LISTE!$AH$2,1,IF(K32=LISTE!$AH$3,2,IF(K32=LISTE!$AH$4,3,IF(K32=LISTE!$AH$5,4,IF(K32=LISTE!$AH$6,5,0))))))</f>
        <v>0</v>
      </c>
      <c r="M32" s="52"/>
      <c r="N32" s="51">
        <f>IF(M32=LISTE!$AJ$1,0,IF(M32=LISTE!$AJ$2,1,IF(M32=LISTE!$AJ$3,2,IF(M32=LISTE!$AJ$4,3,IF(M32=LISTE!$AJ$5,4,IF(M32=LISTE!$AJ$6,5,0))))))</f>
        <v>0</v>
      </c>
      <c r="O32" s="52"/>
      <c r="P32" s="51">
        <f>IF(O32=LISTE!$AF$1,0,IF(O32=LISTE!$AF$2,1,IF(O32=LISTE!$AF$3,2,IF(O32=LISTE!$AF$4,3,IF(O32=LISTE!$AF$5,4,IF(O32=LISTE!$AF$6,5,0))))))</f>
        <v>0</v>
      </c>
      <c r="Q32" s="137"/>
      <c r="R32" s="138">
        <f>IF(Q32=LISTE!$R$1,0,IF(Q32=LISTE!$R$2,1,IF(Q32=LISTE!$R$3,2,IF(Q32=LISTE!$R$4,3,IF(Q32=LISTE!$R$5,4,IF(Q32=LISTE!$R$6,5,0))))))</f>
        <v>0</v>
      </c>
      <c r="S32" s="137"/>
      <c r="T32" s="43">
        <f>IF(S32=LISTE!$T$1,0,IF(S32=LISTE!$T$2,1,IF(S32=LISTE!$T$3,2,IF(S32=LISTE!$T$4,3,IF(S32=LISTE!$T$5,4,IF(S32=LISTE!$T$6,5,0))))))</f>
        <v>0</v>
      </c>
      <c r="U32" s="50"/>
      <c r="V32" s="54">
        <f>IF(U32=LISTE!$V$1,-3,IF(U32=LISTE!$V$2,-2,IF(U32=LISTE!$V$3,-1,IF(U32=LISTE!$V$4,3,IF(U32=LISTE!$V$5,4,IF(U32=LISTE!$V$6,5,0))))))</f>
        <v>0</v>
      </c>
      <c r="W32" s="54"/>
      <c r="X32" s="54">
        <f>IF(W32=LISTE!$X$1,0,IF(W32=LISTE!$X$2,1,IF(W32=LISTE!$X$3,2,IF(W32=LISTE!$X$4,3,IF(W32=LISTE!$X$5,4,IF(W32=LISTE!$X$6,5,0))))))</f>
        <v>0</v>
      </c>
      <c r="Y32" s="54"/>
      <c r="Z32" s="118">
        <f>IF(Y32=LISTE!$Z$1,0,IF(Y32=LISTE!$Z$2,1,IF(Y32=LISTE!$Z$3,2,IF(Y32=LISTE!$Z$4,3,IF(Y32=LISTE!$Z$5,4,IF(Y32=LISTE!$Z$6,5,0))))))</f>
        <v>0</v>
      </c>
      <c r="AA32" s="21">
        <f t="shared" si="0"/>
        <v>0</v>
      </c>
    </row>
    <row r="33" spans="1:27" ht="15">
      <c r="A33" s="12" t="s">
        <v>42</v>
      </c>
      <c r="B33" s="13"/>
      <c r="C33" s="136"/>
      <c r="D33" s="136"/>
      <c r="E33" s="45"/>
      <c r="F33" s="44">
        <f>IF(E33=LISTE!$AB$1,0,IF(E33=LISTE!$AB$2,1,IF(E33=LISTE!$AB$3,2,IF(E33=LISTE!$AB$4,3,IF(E33=LISTE!$AB$5,4,IF(E33=LISTE!$AB$6,5,0))))))</f>
        <v>0</v>
      </c>
      <c r="G33" s="44"/>
      <c r="H33" s="134" t="str">
        <f>IF(AND(G33=LISTE!$AD$1)*AND(C33&gt;=$C$4)*AND(D33&gt;=$D$4)*OR(E33=LISTE!$AB$2,E33=LISTE!$AB$3,E33=LISTE!$AB$4,E33=LISTE!$AB$5,E33=LISTE!$AB$6),"QUALIFIÉ","DISQUALIFIÉ")</f>
        <v>DISQUALIFIÉ</v>
      </c>
      <c r="I33" s="54"/>
      <c r="J33" s="51">
        <f>IF(I33=LISTE!$L$1,0,IF(I33=LISTE!$L$2,1,IF(I33=LISTE!$L$3,2,IF(I33=LISTE!$L$4,3,IF(I33=LISTE!$L$5,4,IF(I33=LISTE!$L$6,5,0))))))</f>
        <v>0</v>
      </c>
      <c r="K33" s="52"/>
      <c r="L33" s="51">
        <f>IF(K33=LISTE!$AH$1,0,IF(K33=LISTE!$AH$2,1,IF(K33=LISTE!$AH$3,2,IF(K33=LISTE!$AH$4,3,IF(K33=LISTE!$AH$5,4,IF(K33=LISTE!$AH$6,5,0))))))</f>
        <v>0</v>
      </c>
      <c r="M33" s="52"/>
      <c r="N33" s="51">
        <f>IF(M33=LISTE!$AJ$1,0,IF(M33=LISTE!$AJ$2,1,IF(M33=LISTE!$AJ$3,2,IF(M33=LISTE!$AJ$4,3,IF(M33=LISTE!$AJ$5,4,IF(M33=LISTE!$AJ$6,5,0))))))</f>
        <v>0</v>
      </c>
      <c r="O33" s="52"/>
      <c r="P33" s="51">
        <f>IF(O33=LISTE!$AF$1,0,IF(O33=LISTE!$AF$2,1,IF(O33=LISTE!$AF$3,2,IF(O33=LISTE!$AF$4,3,IF(O33=LISTE!$AF$5,4,IF(O33=LISTE!$AF$6,5,0))))))</f>
        <v>0</v>
      </c>
      <c r="Q33" s="137"/>
      <c r="R33" s="138">
        <f>IF(Q33=LISTE!$R$1,0,IF(Q33=LISTE!$R$2,1,IF(Q33=LISTE!$R$3,2,IF(Q33=LISTE!$R$4,3,IF(Q33=LISTE!$R$5,4,IF(Q33=LISTE!$R$6,5,0))))))</f>
        <v>0</v>
      </c>
      <c r="S33" s="137"/>
      <c r="T33" s="43">
        <f>IF(S33=LISTE!$T$1,0,IF(S33=LISTE!$T$2,1,IF(S33=LISTE!$T$3,2,IF(S33=LISTE!$T$4,3,IF(S33=LISTE!$T$5,4,IF(S33=LISTE!$T$6,5,0))))))</f>
        <v>0</v>
      </c>
      <c r="U33" s="50"/>
      <c r="V33" s="54">
        <f>IF(U33=LISTE!$V$1,-3,IF(U33=LISTE!$V$2,-2,IF(U33=LISTE!$V$3,-1,IF(U33=LISTE!$V$4,3,IF(U33=LISTE!$V$5,4,IF(U33=LISTE!$V$6,5,0))))))</f>
        <v>0</v>
      </c>
      <c r="W33" s="54"/>
      <c r="X33" s="54">
        <f>IF(W33=LISTE!$X$1,0,IF(W33=LISTE!$X$2,1,IF(W33=LISTE!$X$3,2,IF(W33=LISTE!$X$4,3,IF(W33=LISTE!$X$5,4,IF(W33=LISTE!$X$6,5,0))))))</f>
        <v>0</v>
      </c>
      <c r="Y33" s="54"/>
      <c r="Z33" s="118">
        <f>IF(Y33=LISTE!$Z$1,0,IF(Y33=LISTE!$Z$2,1,IF(Y33=LISTE!$Z$3,2,IF(Y33=LISTE!$Z$4,3,IF(Y33=LISTE!$Z$5,4,IF(Y33=LISTE!$Z$6,5,0))))))</f>
        <v>0</v>
      </c>
      <c r="AA33" s="21">
        <f t="shared" si="0"/>
        <v>0</v>
      </c>
    </row>
    <row r="34" spans="1:27" ht="15">
      <c r="A34" s="12" t="s">
        <v>42</v>
      </c>
      <c r="B34" s="13"/>
      <c r="C34" s="136"/>
      <c r="D34" s="136"/>
      <c r="E34" s="45"/>
      <c r="F34" s="44">
        <f>IF(E34=LISTE!$AB$1,0,IF(E34=LISTE!$AB$2,1,IF(E34=LISTE!$AB$3,2,IF(E34=LISTE!$AB$4,3,IF(E34=LISTE!$AB$5,4,IF(E34=LISTE!$AB$6,5,0))))))</f>
        <v>0</v>
      </c>
      <c r="G34" s="44"/>
      <c r="H34" s="134" t="str">
        <f>IF(AND(G34=LISTE!$AD$1)*AND(C34&gt;=$C$4)*AND(D34&gt;=$D$4)*OR(E34=LISTE!$AB$2,E34=LISTE!$AB$3,E34=LISTE!$AB$4,E34=LISTE!$AB$5,E34=LISTE!$AB$6),"QUALIFIÉ","DISQUALIFIÉ")</f>
        <v>DISQUALIFIÉ</v>
      </c>
      <c r="I34" s="54"/>
      <c r="J34" s="51">
        <f>IF(I34=LISTE!$L$1,0,IF(I34=LISTE!$L$2,1,IF(I34=LISTE!$L$3,2,IF(I34=LISTE!$L$4,3,IF(I34=LISTE!$L$5,4,IF(I34=LISTE!$L$6,5,0))))))</f>
        <v>0</v>
      </c>
      <c r="K34" s="52"/>
      <c r="L34" s="51">
        <f>IF(K34=LISTE!$AH$1,0,IF(K34=LISTE!$AH$2,1,IF(K34=LISTE!$AH$3,2,IF(K34=LISTE!$AH$4,3,IF(K34=LISTE!$AH$5,4,IF(K34=LISTE!$AH$6,5,0))))))</f>
        <v>0</v>
      </c>
      <c r="M34" s="52"/>
      <c r="N34" s="51">
        <f>IF(M34=LISTE!$AJ$1,0,IF(M34=LISTE!$AJ$2,1,IF(M34=LISTE!$AJ$3,2,IF(M34=LISTE!$AJ$4,3,IF(M34=LISTE!$AJ$5,4,IF(M34=LISTE!$AJ$6,5,0))))))</f>
        <v>0</v>
      </c>
      <c r="O34" s="52"/>
      <c r="P34" s="51">
        <f>IF(O34=LISTE!$AF$1,0,IF(O34=LISTE!$AF$2,1,IF(O34=LISTE!$AF$3,2,IF(O34=LISTE!$AF$4,3,IF(O34=LISTE!$AF$5,4,IF(O34=LISTE!$AF$6,5,0))))))</f>
        <v>0</v>
      </c>
      <c r="Q34" s="137"/>
      <c r="R34" s="138">
        <f>IF(Q34=LISTE!$R$1,0,IF(Q34=LISTE!$R$2,1,IF(Q34=LISTE!$R$3,2,IF(Q34=LISTE!$R$4,3,IF(Q34=LISTE!$R$5,4,IF(Q34=LISTE!$R$6,5,0))))))</f>
        <v>0</v>
      </c>
      <c r="S34" s="137"/>
      <c r="T34" s="43">
        <f>IF(S34=LISTE!$T$1,0,IF(S34=LISTE!$T$2,1,IF(S34=LISTE!$T$3,2,IF(S34=LISTE!$T$4,3,IF(S34=LISTE!$T$5,4,IF(S34=LISTE!$T$6,5,0))))))</f>
        <v>0</v>
      </c>
      <c r="U34" s="50"/>
      <c r="V34" s="54">
        <f>IF(U34=LISTE!$V$1,-3,IF(U34=LISTE!$V$2,-2,IF(U34=LISTE!$V$3,-1,IF(U34=LISTE!$V$4,3,IF(U34=LISTE!$V$5,4,IF(U34=LISTE!$V$6,5,0))))))</f>
        <v>0</v>
      </c>
      <c r="W34" s="54"/>
      <c r="X34" s="54">
        <f>IF(W34=LISTE!$X$1,0,IF(W34=LISTE!$X$2,1,IF(W34=LISTE!$X$3,2,IF(W34=LISTE!$X$4,3,IF(W34=LISTE!$X$5,4,IF(W34=LISTE!$X$6,5,0))))))</f>
        <v>0</v>
      </c>
      <c r="Y34" s="54"/>
      <c r="Z34" s="118">
        <f>IF(Y34=LISTE!$Z$1,0,IF(Y34=LISTE!$Z$2,1,IF(Y34=LISTE!$Z$3,2,IF(Y34=LISTE!$Z$4,3,IF(Y34=LISTE!$Z$5,4,IF(Y34=LISTE!$Z$6,5,0))))))</f>
        <v>0</v>
      </c>
      <c r="AA34" s="21">
        <f t="shared" si="0"/>
        <v>0</v>
      </c>
    </row>
    <row r="35" spans="1:27" ht="15">
      <c r="A35" s="12" t="s">
        <v>42</v>
      </c>
      <c r="B35" s="13"/>
      <c r="C35" s="136"/>
      <c r="D35" s="136"/>
      <c r="E35" s="45"/>
      <c r="F35" s="44">
        <f>IF(E35=LISTE!$AB$1,0,IF(E35=LISTE!$AB$2,1,IF(E35=LISTE!$AB$3,2,IF(E35=LISTE!$AB$4,3,IF(E35=LISTE!$AB$5,4,IF(E35=LISTE!$AB$6,5,0))))))</f>
        <v>0</v>
      </c>
      <c r="G35" s="44"/>
      <c r="H35" s="134" t="str">
        <f>IF(AND(G35=LISTE!$AD$1)*AND(C35&gt;=$C$4)*AND(D35&gt;=$D$4)*OR(E35=LISTE!$AB$2,E35=LISTE!$AB$3,E35=LISTE!$AB$4,E35=LISTE!$AB$5,E35=LISTE!$AB$6),"QUALIFIÉ","DISQUALIFIÉ")</f>
        <v>DISQUALIFIÉ</v>
      </c>
      <c r="I35" s="54"/>
      <c r="J35" s="51">
        <f>IF(I35=LISTE!$L$1,0,IF(I35=LISTE!$L$2,1,IF(I35=LISTE!$L$3,2,IF(I35=LISTE!$L$4,3,IF(I35=LISTE!$L$5,4,IF(I35=LISTE!$L$6,5,0))))))</f>
        <v>0</v>
      </c>
      <c r="K35" s="52"/>
      <c r="L35" s="51">
        <f>IF(K35=LISTE!$AH$1,0,IF(K35=LISTE!$AH$2,1,IF(K35=LISTE!$AH$3,2,IF(K35=LISTE!$AH$4,3,IF(K35=LISTE!$AH$5,4,IF(K35=LISTE!$AH$6,5,0))))))</f>
        <v>0</v>
      </c>
      <c r="M35" s="52"/>
      <c r="N35" s="51">
        <f>IF(M35=LISTE!$AJ$1,0,IF(M35=LISTE!$AJ$2,1,IF(M35=LISTE!$AJ$3,2,IF(M35=LISTE!$AJ$4,3,IF(M35=LISTE!$AJ$5,4,IF(M35=LISTE!$AJ$6,5,0))))))</f>
        <v>0</v>
      </c>
      <c r="O35" s="52"/>
      <c r="P35" s="51">
        <f>IF(O35=LISTE!$AF$1,0,IF(O35=LISTE!$AF$2,1,IF(O35=LISTE!$AF$3,2,IF(O35=LISTE!$AF$4,3,IF(O35=LISTE!$AF$5,4,IF(O35=LISTE!$AF$6,5,0))))))</f>
        <v>0</v>
      </c>
      <c r="Q35" s="137"/>
      <c r="R35" s="138">
        <f>IF(Q35=LISTE!$R$1,0,IF(Q35=LISTE!$R$2,1,IF(Q35=LISTE!$R$3,2,IF(Q35=LISTE!$R$4,3,IF(Q35=LISTE!$R$5,4,IF(Q35=LISTE!$R$6,5,0))))))</f>
        <v>0</v>
      </c>
      <c r="S35" s="137"/>
      <c r="T35" s="43">
        <f>IF(S35=LISTE!$T$1,0,IF(S35=LISTE!$T$2,1,IF(S35=LISTE!$T$3,2,IF(S35=LISTE!$T$4,3,IF(S35=LISTE!$T$5,4,IF(S35=LISTE!$T$6,5,0))))))</f>
        <v>0</v>
      </c>
      <c r="U35" s="50"/>
      <c r="V35" s="54">
        <f>IF(U35=LISTE!$V$1,-3,IF(U35=LISTE!$V$2,-2,IF(U35=LISTE!$V$3,-1,IF(U35=LISTE!$V$4,3,IF(U35=LISTE!$V$5,4,IF(U35=LISTE!$V$6,5,0))))))</f>
        <v>0</v>
      </c>
      <c r="W35" s="54"/>
      <c r="X35" s="54">
        <f>IF(W35=LISTE!$X$1,0,IF(W35=LISTE!$X$2,1,IF(W35=LISTE!$X$3,2,IF(W35=LISTE!$X$4,3,IF(W35=LISTE!$X$5,4,IF(W35=LISTE!$X$6,5,0))))))</f>
        <v>0</v>
      </c>
      <c r="Y35" s="54"/>
      <c r="Z35" s="118">
        <f>IF(Y35=LISTE!$Z$1,0,IF(Y35=LISTE!$Z$2,1,IF(Y35=LISTE!$Z$3,2,IF(Y35=LISTE!$Z$4,3,IF(Y35=LISTE!$Z$5,4,IF(Y35=LISTE!$Z$6,5,0))))))</f>
        <v>0</v>
      </c>
      <c r="AA35" s="21">
        <f t="shared" si="0"/>
        <v>0</v>
      </c>
    </row>
    <row r="36" spans="1:27" ht="15">
      <c r="A36" s="12" t="s">
        <v>42</v>
      </c>
      <c r="B36" s="13"/>
      <c r="C36" s="136"/>
      <c r="D36" s="136"/>
      <c r="E36" s="45"/>
      <c r="F36" s="44">
        <f>IF(E36=LISTE!$AB$1,0,IF(E36=LISTE!$AB$2,1,IF(E36=LISTE!$AB$3,2,IF(E36=LISTE!$AB$4,3,IF(E36=LISTE!$AB$5,4,IF(E36=LISTE!$AB$6,5,0))))))</f>
        <v>0</v>
      </c>
      <c r="G36" s="44"/>
      <c r="H36" s="134" t="str">
        <f>IF(AND(G36=LISTE!$AD$1)*AND(C36&gt;=$C$4)*AND(D36&gt;=$D$4)*OR(E36=LISTE!$AB$2,E36=LISTE!$AB$3,E36=LISTE!$AB$4,E36=LISTE!$AB$5,E36=LISTE!$AB$6),"QUALIFIÉ","DISQUALIFIÉ")</f>
        <v>DISQUALIFIÉ</v>
      </c>
      <c r="I36" s="54"/>
      <c r="J36" s="51">
        <f>IF(I36=LISTE!$L$1,0,IF(I36=LISTE!$L$2,1,IF(I36=LISTE!$L$3,2,IF(I36=LISTE!$L$4,3,IF(I36=LISTE!$L$5,4,IF(I36=LISTE!$L$6,5,0))))))</f>
        <v>0</v>
      </c>
      <c r="K36" s="52"/>
      <c r="L36" s="51">
        <f>IF(K36=LISTE!$AH$1,0,IF(K36=LISTE!$AH$2,1,IF(K36=LISTE!$AH$3,2,IF(K36=LISTE!$AH$4,3,IF(K36=LISTE!$AH$5,4,IF(K36=LISTE!$AH$6,5,0))))))</f>
        <v>0</v>
      </c>
      <c r="M36" s="52"/>
      <c r="N36" s="51">
        <f>IF(M36=LISTE!$AJ$1,0,IF(M36=LISTE!$AJ$2,1,IF(M36=LISTE!$AJ$3,2,IF(M36=LISTE!$AJ$4,3,IF(M36=LISTE!$AJ$5,4,IF(M36=LISTE!$AJ$6,5,0))))))</f>
        <v>0</v>
      </c>
      <c r="O36" s="52"/>
      <c r="P36" s="51">
        <f>IF(O36=LISTE!$AF$1,0,IF(O36=LISTE!$AF$2,1,IF(O36=LISTE!$AF$3,2,IF(O36=LISTE!$AF$4,3,IF(O36=LISTE!$AF$5,4,IF(O36=LISTE!$AF$6,5,0))))))</f>
        <v>0</v>
      </c>
      <c r="Q36" s="137"/>
      <c r="R36" s="138">
        <f>IF(Q36=LISTE!$R$1,0,IF(Q36=LISTE!$R$2,1,IF(Q36=LISTE!$R$3,2,IF(Q36=LISTE!$R$4,3,IF(Q36=LISTE!$R$5,4,IF(Q36=LISTE!$R$6,5,0))))))</f>
        <v>0</v>
      </c>
      <c r="S36" s="137"/>
      <c r="T36" s="43">
        <f>IF(S36=LISTE!$T$1,0,IF(S36=LISTE!$T$2,1,IF(S36=LISTE!$T$3,2,IF(S36=LISTE!$T$4,3,IF(S36=LISTE!$T$5,4,IF(S36=LISTE!$T$6,5,0))))))</f>
        <v>0</v>
      </c>
      <c r="U36" s="50"/>
      <c r="V36" s="54">
        <f>IF(U36=LISTE!$V$1,-3,IF(U36=LISTE!$V$2,-2,IF(U36=LISTE!$V$3,-1,IF(U36=LISTE!$V$4,3,IF(U36=LISTE!$V$5,4,IF(U36=LISTE!$V$6,5,0))))))</f>
        <v>0</v>
      </c>
      <c r="W36" s="54"/>
      <c r="X36" s="54">
        <f>IF(W36=LISTE!$X$1,0,IF(W36=LISTE!$X$2,1,IF(W36=LISTE!$X$3,2,IF(W36=LISTE!$X$4,3,IF(W36=LISTE!$X$5,4,IF(W36=LISTE!$X$6,5,0))))))</f>
        <v>0</v>
      </c>
      <c r="Y36" s="54"/>
      <c r="Z36" s="118">
        <f>IF(Y36=LISTE!$Z$1,0,IF(Y36=LISTE!$Z$2,1,IF(Y36=LISTE!$Z$3,2,IF(Y36=LISTE!$Z$4,3,IF(Y36=LISTE!$Z$5,4,IF(Y36=LISTE!$Z$6,5,0))))))</f>
        <v>0</v>
      </c>
      <c r="AA36" s="21">
        <f t="shared" si="0"/>
        <v>0</v>
      </c>
    </row>
    <row r="37" spans="1:27" ht="15">
      <c r="A37" s="12" t="s">
        <v>42</v>
      </c>
      <c r="B37" s="13"/>
      <c r="C37" s="136"/>
      <c r="D37" s="136"/>
      <c r="E37" s="45"/>
      <c r="F37" s="44">
        <f>IF(E37=LISTE!$AB$1,0,IF(E37=LISTE!$AB$2,1,IF(E37=LISTE!$AB$3,2,IF(E37=LISTE!$AB$4,3,IF(E37=LISTE!$AB$5,4,IF(E37=LISTE!$AB$6,5,0))))))</f>
        <v>0</v>
      </c>
      <c r="G37" s="44"/>
      <c r="H37" s="134" t="str">
        <f>IF(AND(G37=LISTE!$AD$1)*AND(C37&gt;=$C$4)*AND(D37&gt;=$D$4)*OR(E37=LISTE!$AB$2,E37=LISTE!$AB$3,E37=LISTE!$AB$4,E37=LISTE!$AB$5,E37=LISTE!$AB$6),"QUALIFIÉ","DISQUALIFIÉ")</f>
        <v>DISQUALIFIÉ</v>
      </c>
      <c r="I37" s="54"/>
      <c r="J37" s="51">
        <f>IF(I37=LISTE!$L$1,0,IF(I37=LISTE!$L$2,1,IF(I37=LISTE!$L$3,2,IF(I37=LISTE!$L$4,3,IF(I37=LISTE!$L$5,4,IF(I37=LISTE!$L$6,5,0))))))</f>
        <v>0</v>
      </c>
      <c r="K37" s="52"/>
      <c r="L37" s="51">
        <f>IF(K37=LISTE!$AH$1,0,IF(K37=LISTE!$AH$2,1,IF(K37=LISTE!$AH$3,2,IF(K37=LISTE!$AH$4,3,IF(K37=LISTE!$AH$5,4,IF(K37=LISTE!$AH$6,5,0))))))</f>
        <v>0</v>
      </c>
      <c r="M37" s="52"/>
      <c r="N37" s="51">
        <f>IF(M37=LISTE!$AJ$1,0,IF(M37=LISTE!$AJ$2,1,IF(M37=LISTE!$AJ$3,2,IF(M37=LISTE!$AJ$4,3,IF(M37=LISTE!$AJ$5,4,IF(M37=LISTE!$AJ$6,5,0))))))</f>
        <v>0</v>
      </c>
      <c r="O37" s="52"/>
      <c r="P37" s="51">
        <f>IF(O37=LISTE!$AF$1,0,IF(O37=LISTE!$AF$2,1,IF(O37=LISTE!$AF$3,2,IF(O37=LISTE!$AF$4,3,IF(O37=LISTE!$AF$5,4,IF(O37=LISTE!$AF$6,5,0))))))</f>
        <v>0</v>
      </c>
      <c r="Q37" s="137"/>
      <c r="R37" s="138">
        <f>IF(Q37=LISTE!$R$1,0,IF(Q37=LISTE!$R$2,1,IF(Q37=LISTE!$R$3,2,IF(Q37=LISTE!$R$4,3,IF(Q37=LISTE!$R$5,4,IF(Q37=LISTE!$R$6,5,0))))))</f>
        <v>0</v>
      </c>
      <c r="S37" s="137"/>
      <c r="T37" s="43">
        <f>IF(S37=LISTE!$T$1,0,IF(S37=LISTE!$T$2,1,IF(S37=LISTE!$T$3,2,IF(S37=LISTE!$T$4,3,IF(S37=LISTE!$T$5,4,IF(S37=LISTE!$T$6,5,0))))))</f>
        <v>0</v>
      </c>
      <c r="U37" s="50"/>
      <c r="V37" s="54">
        <f>IF(U37=LISTE!$V$1,-3,IF(U37=LISTE!$V$2,-2,IF(U37=LISTE!$V$3,-1,IF(U37=LISTE!$V$4,3,IF(U37=LISTE!$V$5,4,IF(U37=LISTE!$V$6,5,0))))))</f>
        <v>0</v>
      </c>
      <c r="W37" s="54"/>
      <c r="X37" s="54">
        <f>IF(W37=LISTE!$X$1,0,IF(W37=LISTE!$X$2,1,IF(W37=LISTE!$X$3,2,IF(W37=LISTE!$X$4,3,IF(W37=LISTE!$X$5,4,IF(W37=LISTE!$X$6,5,0))))))</f>
        <v>0</v>
      </c>
      <c r="Y37" s="54"/>
      <c r="Z37" s="118">
        <f>IF(Y37=LISTE!$Z$1,0,IF(Y37=LISTE!$Z$2,1,IF(Y37=LISTE!$Z$3,2,IF(Y37=LISTE!$Z$4,3,IF(Y37=LISTE!$Z$5,4,IF(Y37=LISTE!$Z$6,5,0))))))</f>
        <v>0</v>
      </c>
      <c r="AA37" s="21">
        <f t="shared" si="0"/>
        <v>0</v>
      </c>
    </row>
    <row r="38" spans="1:27" ht="15">
      <c r="A38" s="12" t="s">
        <v>42</v>
      </c>
      <c r="B38" s="13"/>
      <c r="C38" s="136"/>
      <c r="D38" s="136"/>
      <c r="E38" s="45"/>
      <c r="F38" s="44">
        <f>IF(E38=LISTE!$AB$1,0,IF(E38=LISTE!$AB$2,1,IF(E38=LISTE!$AB$3,2,IF(E38=LISTE!$AB$4,3,IF(E38=LISTE!$AB$5,4,IF(E38=LISTE!$AB$6,5,0))))))</f>
        <v>0</v>
      </c>
      <c r="G38" s="44"/>
      <c r="H38" s="134" t="str">
        <f>IF(AND(G38=LISTE!$AD$1)*AND(C38&gt;=$C$4)*AND(D38&gt;=$D$4)*OR(E38=LISTE!$AB$2,E38=LISTE!$AB$3,E38=LISTE!$AB$4,E38=LISTE!$AB$5,E38=LISTE!$AB$6),"QUALIFIÉ","DISQUALIFIÉ")</f>
        <v>DISQUALIFIÉ</v>
      </c>
      <c r="I38" s="54"/>
      <c r="J38" s="51">
        <f>IF(I38=LISTE!$L$1,0,IF(I38=LISTE!$L$2,1,IF(I38=LISTE!$L$3,2,IF(I38=LISTE!$L$4,3,IF(I38=LISTE!$L$5,4,IF(I38=LISTE!$L$6,5,0))))))</f>
        <v>0</v>
      </c>
      <c r="K38" s="52"/>
      <c r="L38" s="51">
        <f>IF(K38=LISTE!$AH$1,0,IF(K38=LISTE!$AH$2,1,IF(K38=LISTE!$AH$3,2,IF(K38=LISTE!$AH$4,3,IF(K38=LISTE!$AH$5,4,IF(K38=LISTE!$AH$6,5,0))))))</f>
        <v>0</v>
      </c>
      <c r="M38" s="52"/>
      <c r="N38" s="51">
        <f>IF(M38=LISTE!$AJ$1,0,IF(M38=LISTE!$AJ$2,1,IF(M38=LISTE!$AJ$3,2,IF(M38=LISTE!$AJ$4,3,IF(M38=LISTE!$AJ$5,4,IF(M38=LISTE!$AJ$6,5,0))))))</f>
        <v>0</v>
      </c>
      <c r="O38" s="52"/>
      <c r="P38" s="51">
        <f>IF(O38=LISTE!$AF$1,0,IF(O38=LISTE!$AF$2,1,IF(O38=LISTE!$AF$3,2,IF(O38=LISTE!$AF$4,3,IF(O38=LISTE!$AF$5,4,IF(O38=LISTE!$AF$6,5,0))))))</f>
        <v>0</v>
      </c>
      <c r="Q38" s="137"/>
      <c r="R38" s="138">
        <f>IF(Q38=LISTE!$R$1,0,IF(Q38=LISTE!$R$2,1,IF(Q38=LISTE!$R$3,2,IF(Q38=LISTE!$R$4,3,IF(Q38=LISTE!$R$5,4,IF(Q38=LISTE!$R$6,5,0))))))</f>
        <v>0</v>
      </c>
      <c r="S38" s="137"/>
      <c r="T38" s="43">
        <f>IF(S38=LISTE!$T$1,0,IF(S38=LISTE!$T$2,1,IF(S38=LISTE!$T$3,2,IF(S38=LISTE!$T$4,3,IF(S38=LISTE!$T$5,4,IF(S38=LISTE!$T$6,5,0))))))</f>
        <v>0</v>
      </c>
      <c r="U38" s="50"/>
      <c r="V38" s="54">
        <f>IF(U38=LISTE!$V$1,-3,IF(U38=LISTE!$V$2,-2,IF(U38=LISTE!$V$3,-1,IF(U38=LISTE!$V$4,3,IF(U38=LISTE!$V$5,4,IF(U38=LISTE!$V$6,5,0))))))</f>
        <v>0</v>
      </c>
      <c r="W38" s="54"/>
      <c r="X38" s="54">
        <f>IF(W38=LISTE!$X$1,0,IF(W38=LISTE!$X$2,1,IF(W38=LISTE!$X$3,2,IF(W38=LISTE!$X$4,3,IF(W38=LISTE!$X$5,4,IF(W38=LISTE!$X$6,5,0))))))</f>
        <v>0</v>
      </c>
      <c r="Y38" s="54"/>
      <c r="Z38" s="118">
        <f>IF(Y38=LISTE!$Z$1,0,IF(Y38=LISTE!$Z$2,1,IF(Y38=LISTE!$Z$3,2,IF(Y38=LISTE!$Z$4,3,IF(Y38=LISTE!$Z$5,4,IF(Y38=LISTE!$Z$6,5,0))))))</f>
        <v>0</v>
      </c>
      <c r="AA38" s="21">
        <f t="shared" si="0"/>
        <v>0</v>
      </c>
    </row>
    <row r="39" spans="1:27" ht="15">
      <c r="A39" s="12" t="s">
        <v>42</v>
      </c>
      <c r="B39" s="13"/>
      <c r="C39" s="136"/>
      <c r="D39" s="136"/>
      <c r="E39" s="45"/>
      <c r="F39" s="44">
        <f>IF(E39=LISTE!$AB$1,0,IF(E39=LISTE!$AB$2,1,IF(E39=LISTE!$AB$3,2,IF(E39=LISTE!$AB$4,3,IF(E39=LISTE!$AB$5,4,IF(E39=LISTE!$AB$6,5,0))))))</f>
        <v>0</v>
      </c>
      <c r="G39" s="44"/>
      <c r="H39" s="134" t="str">
        <f>IF(AND(G39=LISTE!$AD$1)*AND(C39&gt;=$C$4)*AND(D39&gt;=$D$4)*OR(E39=LISTE!$AB$2,E39=LISTE!$AB$3,E39=LISTE!$AB$4,E39=LISTE!$AB$5,E39=LISTE!$AB$6),"QUALIFIÉ","DISQUALIFIÉ")</f>
        <v>DISQUALIFIÉ</v>
      </c>
      <c r="I39" s="54"/>
      <c r="J39" s="51">
        <f>IF(I39=LISTE!$L$1,0,IF(I39=LISTE!$L$2,1,IF(I39=LISTE!$L$3,2,IF(I39=LISTE!$L$4,3,IF(I39=LISTE!$L$5,4,IF(I39=LISTE!$L$6,5,0))))))</f>
        <v>0</v>
      </c>
      <c r="K39" s="52"/>
      <c r="L39" s="51">
        <f>IF(K39=LISTE!$AH$1,0,IF(K39=LISTE!$AH$2,1,IF(K39=LISTE!$AH$3,2,IF(K39=LISTE!$AH$4,3,IF(K39=LISTE!$AH$5,4,IF(K39=LISTE!$AH$6,5,0))))))</f>
        <v>0</v>
      </c>
      <c r="M39" s="52"/>
      <c r="N39" s="51">
        <f>IF(M39=LISTE!$AJ$1,0,IF(M39=LISTE!$AJ$2,1,IF(M39=LISTE!$AJ$3,2,IF(M39=LISTE!$AJ$4,3,IF(M39=LISTE!$AJ$5,4,IF(M39=LISTE!$AJ$6,5,0))))))</f>
        <v>0</v>
      </c>
      <c r="O39" s="52"/>
      <c r="P39" s="51">
        <f>IF(O39=LISTE!$AF$1,0,IF(O39=LISTE!$AF$2,1,IF(O39=LISTE!$AF$3,2,IF(O39=LISTE!$AF$4,3,IF(O39=LISTE!$AF$5,4,IF(O39=LISTE!$AF$6,5,0))))))</f>
        <v>0</v>
      </c>
      <c r="Q39" s="137"/>
      <c r="R39" s="138">
        <f>IF(Q39=LISTE!$R$1,0,IF(Q39=LISTE!$R$2,1,IF(Q39=LISTE!$R$3,2,IF(Q39=LISTE!$R$4,3,IF(Q39=LISTE!$R$5,4,IF(Q39=LISTE!$R$6,5,0))))))</f>
        <v>0</v>
      </c>
      <c r="S39" s="137"/>
      <c r="T39" s="43">
        <f>IF(S39=LISTE!$T$1,0,IF(S39=LISTE!$T$2,1,IF(S39=LISTE!$T$3,2,IF(S39=LISTE!$T$4,3,IF(S39=LISTE!$T$5,4,IF(S39=LISTE!$T$6,5,0))))))</f>
        <v>0</v>
      </c>
      <c r="U39" s="50"/>
      <c r="V39" s="54">
        <f>IF(U39=LISTE!$V$1,-3,IF(U39=LISTE!$V$2,-2,IF(U39=LISTE!$V$3,-1,IF(U39=LISTE!$V$4,3,IF(U39=LISTE!$V$5,4,IF(U39=LISTE!$V$6,5,0))))))</f>
        <v>0</v>
      </c>
      <c r="W39" s="54"/>
      <c r="X39" s="54">
        <f>IF(W39=LISTE!$X$1,0,IF(W39=LISTE!$X$2,1,IF(W39=LISTE!$X$3,2,IF(W39=LISTE!$X$4,3,IF(W39=LISTE!$X$5,4,IF(W39=LISTE!$X$6,5,0))))))</f>
        <v>0</v>
      </c>
      <c r="Y39" s="54"/>
      <c r="Z39" s="118">
        <f>IF(Y39=LISTE!$Z$1,0,IF(Y39=LISTE!$Z$2,1,IF(Y39=LISTE!$Z$3,2,IF(Y39=LISTE!$Z$4,3,IF(Y39=LISTE!$Z$5,4,IF(Y39=LISTE!$Z$6,5,0))))))</f>
        <v>0</v>
      </c>
      <c r="AA39" s="21">
        <f t="shared" si="0"/>
        <v>0</v>
      </c>
    </row>
  </sheetData>
  <sheetProtection password="C7A7" sheet="1"/>
  <mergeCells count="2">
    <mergeCell ref="K3:K4"/>
    <mergeCell ref="M3:M4"/>
  </mergeCells>
  <conditionalFormatting sqref="AA5:AA39">
    <cfRule type="top10" priority="43" dxfId="0" stopIfTrue="1" rank="3"/>
  </conditionalFormatting>
  <conditionalFormatting sqref="C5:C39">
    <cfRule type="containsBlanks" priority="33" dxfId="6" stopIfTrue="1">
      <formula>LEN(TRIM(C5))=0</formula>
    </cfRule>
    <cfRule type="cellIs" priority="36" dxfId="0" operator="between" stopIfTrue="1">
      <formula>75%</formula>
      <formula>100%</formula>
    </cfRule>
    <cfRule type="cellIs" priority="37" dxfId="1" operator="between" stopIfTrue="1">
      <formula>0%</formula>
      <formula>74.99%</formula>
    </cfRule>
  </conditionalFormatting>
  <conditionalFormatting sqref="D5:D39">
    <cfRule type="containsBlanks" priority="32" dxfId="6" stopIfTrue="1">
      <formula>LEN(TRIM(D5))=0</formula>
    </cfRule>
    <cfRule type="cellIs" priority="34" dxfId="0" operator="between" stopIfTrue="1">
      <formula>0.5</formula>
      <formula>1</formula>
    </cfRule>
    <cfRule type="cellIs" priority="35" dxfId="1" operator="between" stopIfTrue="1">
      <formula>0</formula>
      <formula>0.4999</formula>
    </cfRule>
  </conditionalFormatting>
  <conditionalFormatting sqref="H5:H39">
    <cfRule type="containsText" priority="30" dxfId="1" operator="containsText" stopIfTrue="1" text="DISQUALIFIÉ">
      <formula>NOT(ISERROR(SEARCH("DISQUALIFIÉ",H5)))</formula>
    </cfRule>
    <cfRule type="containsText" priority="31" dxfId="0" operator="containsText" stopIfTrue="1" text="QUALIFIÉ">
      <formula>NOT(ISERROR(SEARCH("QUALIFIÉ",H5)))</formula>
    </cfRule>
  </conditionalFormatting>
  <conditionalFormatting sqref="G5:G39">
    <cfRule type="containsText" priority="8" dxfId="1" operator="containsText" stopIfTrue="1" text="NON">
      <formula>NOT(ISERROR(SEARCH("NON",G5)))</formula>
    </cfRule>
    <cfRule type="containsText" priority="9" dxfId="0" operator="containsText" stopIfTrue="1" text="OUI">
      <formula>NOT(ISERROR(SEARCH("OUI",G5)))</formula>
    </cfRule>
  </conditionalFormatting>
  <dataValidations count="12">
    <dataValidation type="list" allowBlank="1" showInputMessage="1" showErrorMessage="1" sqref="Y5:Y39">
      <formula1>RECPERSO</formula1>
    </dataValidation>
    <dataValidation type="list" allowBlank="1" showInputMessage="1" showErrorMessage="1" sqref="W5:W39">
      <formula1>MODELE</formula1>
    </dataValidation>
    <dataValidation type="list" allowBlank="1" showInputMessage="1" showErrorMessage="1" sqref="U5:U39">
      <formula1>NOTEDIS</formula1>
    </dataValidation>
    <dataValidation type="list" allowBlank="1" showInputMessage="1" showErrorMessage="1" sqref="S5:S39">
      <formula1>DISTLOCAL</formula1>
    </dataValidation>
    <dataValidation type="list" allowBlank="1" showInputMessage="1" showErrorMessage="1" sqref="Q5:Q39">
      <formula1>DISTRÉGIO</formula1>
    </dataValidation>
    <dataValidation type="list" allowBlank="1" showInputMessage="1" showErrorMessage="1" sqref="I5:I39">
      <formula1>NOTE</formula1>
    </dataValidation>
    <dataValidation type="list" allowBlank="1" showInputMessage="1" showErrorMessage="1" promptTitle="GRADE" prompt="Sélectionner le grade qui corespond au cadet" sqref="A5:A39">
      <formula1>grade</formula1>
    </dataValidation>
    <dataValidation type="list" allowBlank="1" showInputMessage="1" showErrorMessage="1" sqref="E5:E39">
      <formula1>ACTCOM</formula1>
    </dataValidation>
    <dataValidation type="list" allowBlank="1" showInputMessage="1" showErrorMessage="1" sqref="G5:G39">
      <formula1>OUINON</formula1>
    </dataValidation>
    <dataValidation type="list" allowBlank="1" showInputMessage="1" showErrorMessage="1" sqref="O5:O39">
      <formula1>LETTRE</formula1>
    </dataValidation>
    <dataValidation type="list" allowBlank="1" showInputMessage="1" showErrorMessage="1" sqref="K5:K39">
      <formula1>TAUXOBLI</formula1>
    </dataValidation>
    <dataValidation type="list" allowBlank="1" showInputMessage="1" showErrorMessage="1" sqref="M5:M39">
      <formula1>TAUXOP</formula1>
    </dataValidation>
  </dataValidations>
  <printOptions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1" width="11.421875" style="15" customWidth="1"/>
    <col min="2" max="2" width="71.57421875" style="15" customWidth="1"/>
    <col min="3" max="16384" width="11.421875" style="15" customWidth="1"/>
  </cols>
  <sheetData>
    <row r="1" spans="1:3" ht="15">
      <c r="A1" s="15" t="s">
        <v>60</v>
      </c>
      <c r="B1" s="15" t="s">
        <v>61</v>
      </c>
      <c r="C1" s="15" t="s">
        <v>62</v>
      </c>
    </row>
    <row r="2" spans="1:3" ht="45">
      <c r="A2" s="15">
        <v>2</v>
      </c>
      <c r="B2" s="15" t="s">
        <v>63</v>
      </c>
      <c r="C2" s="16">
        <v>42483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AJ1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40" customWidth="1"/>
    <col min="2" max="2" width="18.00390625" style="40" bestFit="1" customWidth="1"/>
    <col min="3" max="3" width="11.421875" style="40" customWidth="1"/>
    <col min="4" max="4" width="18.00390625" style="40" bestFit="1" customWidth="1"/>
    <col min="5" max="7" width="11.421875" style="40" customWidth="1"/>
    <col min="8" max="8" width="20.421875" style="40" bestFit="1" customWidth="1"/>
    <col min="9" max="9" width="11.421875" style="40" customWidth="1"/>
    <col min="10" max="10" width="24.7109375" style="40" bestFit="1" customWidth="1"/>
    <col min="11" max="11" width="11.421875" style="40" customWidth="1"/>
    <col min="12" max="12" width="25.00390625" style="40" customWidth="1"/>
    <col min="13" max="13" width="11.421875" style="40" customWidth="1"/>
    <col min="14" max="14" width="21.7109375" style="40" bestFit="1" customWidth="1"/>
    <col min="15" max="15" width="11.421875" style="40" customWidth="1"/>
    <col min="16" max="16" width="16.57421875" style="40" bestFit="1" customWidth="1"/>
    <col min="17" max="17" width="11.421875" style="40" customWidth="1"/>
    <col min="18" max="18" width="36.421875" style="15" bestFit="1" customWidth="1"/>
    <col min="19" max="19" width="11.421875" style="40" customWidth="1"/>
    <col min="20" max="20" width="34.57421875" style="15" customWidth="1"/>
    <col min="21" max="21" width="11.421875" style="40" customWidth="1"/>
    <col min="22" max="22" width="47.140625" style="49" bestFit="1" customWidth="1"/>
    <col min="23" max="23" width="11.421875" style="40" customWidth="1"/>
    <col min="24" max="24" width="41.421875" style="48" bestFit="1" customWidth="1"/>
    <col min="25" max="25" width="11.421875" style="40" customWidth="1"/>
    <col min="26" max="26" width="24.28125" style="40" bestFit="1" customWidth="1"/>
    <col min="27" max="27" width="11.421875" style="40" customWidth="1"/>
    <col min="28" max="28" width="62.140625" style="15" bestFit="1" customWidth="1"/>
    <col min="29" max="31" width="11.421875" style="40" customWidth="1"/>
    <col min="32" max="32" width="29.28125" style="15" bestFit="1" customWidth="1"/>
    <col min="33" max="33" width="11.421875" style="40" customWidth="1"/>
    <col min="34" max="34" width="36.421875" style="40" bestFit="1" customWidth="1"/>
    <col min="35" max="35" width="11.421875" style="40" customWidth="1"/>
    <col min="36" max="36" width="36.421875" style="40" bestFit="1" customWidth="1"/>
    <col min="37" max="16384" width="11.421875" style="40" customWidth="1"/>
  </cols>
  <sheetData>
    <row r="1" spans="2:36" ht="15" customHeight="1">
      <c r="B1" s="40" t="s">
        <v>80</v>
      </c>
      <c r="D1" s="40" t="s">
        <v>80</v>
      </c>
      <c r="F1" s="40" t="s">
        <v>84</v>
      </c>
      <c r="H1" s="40" t="s">
        <v>87</v>
      </c>
      <c r="J1" s="40" t="s">
        <v>98</v>
      </c>
      <c r="L1" s="40" t="s">
        <v>103</v>
      </c>
      <c r="N1" s="40" t="s">
        <v>117</v>
      </c>
      <c r="P1" s="46" t="s">
        <v>79</v>
      </c>
      <c r="R1" s="15" t="s">
        <v>126</v>
      </c>
      <c r="T1" s="15" t="s">
        <v>133</v>
      </c>
      <c r="V1" s="48" t="s">
        <v>140</v>
      </c>
      <c r="X1" s="48" t="s">
        <v>147</v>
      </c>
      <c r="Z1" s="40" t="s">
        <v>154</v>
      </c>
      <c r="AB1" s="15" t="s">
        <v>168</v>
      </c>
      <c r="AD1" s="40" t="s">
        <v>166</v>
      </c>
      <c r="AF1" s="15" t="s">
        <v>172</v>
      </c>
      <c r="AH1" s="40" t="s">
        <v>181</v>
      </c>
      <c r="AJ1" s="40" t="s">
        <v>187</v>
      </c>
    </row>
    <row r="2" spans="2:36" ht="45">
      <c r="B2" s="40" t="s">
        <v>82</v>
      </c>
      <c r="D2" s="40" t="s">
        <v>81</v>
      </c>
      <c r="F2" s="40" t="s">
        <v>85</v>
      </c>
      <c r="H2" s="40" t="s">
        <v>88</v>
      </c>
      <c r="J2" s="40" t="s">
        <v>99</v>
      </c>
      <c r="L2" s="40" t="s">
        <v>104</v>
      </c>
      <c r="N2" s="40" t="s">
        <v>118</v>
      </c>
      <c r="P2" s="46" t="s">
        <v>74</v>
      </c>
      <c r="R2" s="15" t="s">
        <v>127</v>
      </c>
      <c r="T2" s="15" t="s">
        <v>134</v>
      </c>
      <c r="V2" s="49" t="s">
        <v>141</v>
      </c>
      <c r="X2" s="48" t="s">
        <v>148</v>
      </c>
      <c r="Z2" s="40" t="s">
        <v>155</v>
      </c>
      <c r="AB2" s="15" t="s">
        <v>163</v>
      </c>
      <c r="AD2" s="40" t="s">
        <v>167</v>
      </c>
      <c r="AF2" s="15" t="s">
        <v>173</v>
      </c>
      <c r="AH2" s="40" t="s">
        <v>182</v>
      </c>
      <c r="AJ2" s="40" t="s">
        <v>188</v>
      </c>
    </row>
    <row r="3" spans="2:36" ht="45">
      <c r="B3" s="40" t="s">
        <v>83</v>
      </c>
      <c r="D3" s="40" t="s">
        <v>82</v>
      </c>
      <c r="F3" s="40" t="s">
        <v>86</v>
      </c>
      <c r="H3" s="40" t="s">
        <v>89</v>
      </c>
      <c r="J3" s="40" t="s">
        <v>102</v>
      </c>
      <c r="L3" s="40" t="s">
        <v>105</v>
      </c>
      <c r="N3" s="40" t="s">
        <v>119</v>
      </c>
      <c r="P3" s="46" t="s">
        <v>75</v>
      </c>
      <c r="R3" s="47" t="s">
        <v>128</v>
      </c>
      <c r="T3" s="15" t="s">
        <v>135</v>
      </c>
      <c r="V3" s="48" t="s">
        <v>142</v>
      </c>
      <c r="X3" s="48" t="s">
        <v>149</v>
      </c>
      <c r="Z3" s="40" t="s">
        <v>156</v>
      </c>
      <c r="AB3" s="15" t="s">
        <v>164</v>
      </c>
      <c r="AF3" s="15" t="s">
        <v>176</v>
      </c>
      <c r="AH3" s="40" t="s">
        <v>183</v>
      </c>
      <c r="AJ3" s="40" t="s">
        <v>189</v>
      </c>
    </row>
    <row r="4" spans="4:36" ht="45">
      <c r="D4" s="40" t="s">
        <v>83</v>
      </c>
      <c r="H4" s="40" t="s">
        <v>90</v>
      </c>
      <c r="J4" s="40" t="s">
        <v>100</v>
      </c>
      <c r="L4" s="40" t="s">
        <v>106</v>
      </c>
      <c r="N4" s="40" t="s">
        <v>120</v>
      </c>
      <c r="P4" s="46" t="s">
        <v>76</v>
      </c>
      <c r="R4" s="15" t="s">
        <v>129</v>
      </c>
      <c r="T4" s="15" t="s">
        <v>136</v>
      </c>
      <c r="V4" s="49" t="s">
        <v>143</v>
      </c>
      <c r="X4" s="48" t="s">
        <v>150</v>
      </c>
      <c r="Z4" s="40" t="s">
        <v>157</v>
      </c>
      <c r="AB4" s="15" t="s">
        <v>165</v>
      </c>
      <c r="AF4" s="15" t="s">
        <v>175</v>
      </c>
      <c r="AH4" s="40" t="s">
        <v>184</v>
      </c>
      <c r="AJ4" s="40" t="s">
        <v>190</v>
      </c>
    </row>
    <row r="5" spans="8:36" ht="45">
      <c r="H5" s="40" t="s">
        <v>91</v>
      </c>
      <c r="J5" s="40" t="s">
        <v>101</v>
      </c>
      <c r="L5" s="40" t="s">
        <v>107</v>
      </c>
      <c r="N5" s="40" t="s">
        <v>121</v>
      </c>
      <c r="P5" s="46" t="s">
        <v>77</v>
      </c>
      <c r="R5" s="15" t="s">
        <v>130</v>
      </c>
      <c r="T5" s="15" t="s">
        <v>137</v>
      </c>
      <c r="V5" s="49" t="s">
        <v>144</v>
      </c>
      <c r="X5" s="48" t="s">
        <v>151</v>
      </c>
      <c r="Z5" s="40" t="s">
        <v>158</v>
      </c>
      <c r="AB5" s="15" t="s">
        <v>169</v>
      </c>
      <c r="AF5" s="15" t="s">
        <v>174</v>
      </c>
      <c r="AH5" s="40" t="s">
        <v>185</v>
      </c>
      <c r="AJ5" s="40" t="s">
        <v>191</v>
      </c>
    </row>
    <row r="6" spans="8:36" ht="60">
      <c r="H6" s="40" t="s">
        <v>92</v>
      </c>
      <c r="L6" s="40" t="s">
        <v>108</v>
      </c>
      <c r="P6" s="46" t="s">
        <v>78</v>
      </c>
      <c r="R6" s="15" t="s">
        <v>131</v>
      </c>
      <c r="T6" s="15" t="s">
        <v>138</v>
      </c>
      <c r="V6" s="49" t="s">
        <v>145</v>
      </c>
      <c r="X6" s="48" t="s">
        <v>152</v>
      </c>
      <c r="Z6" s="40" t="s">
        <v>159</v>
      </c>
      <c r="AB6" s="15" t="s">
        <v>170</v>
      </c>
      <c r="AF6" s="15" t="s">
        <v>177</v>
      </c>
      <c r="AH6" s="40" t="s">
        <v>186</v>
      </c>
      <c r="AJ6" s="40" t="s">
        <v>192</v>
      </c>
    </row>
    <row r="7" spans="8:16" ht="15">
      <c r="H7" s="40" t="s">
        <v>93</v>
      </c>
      <c r="L7" s="41"/>
      <c r="P7" s="30"/>
    </row>
    <row r="8" ht="15">
      <c r="L8" s="39"/>
    </row>
    <row r="9" ht="15">
      <c r="L9" s="39"/>
    </row>
    <row r="10" ht="15">
      <c r="L10" s="41"/>
    </row>
    <row r="11" ht="15">
      <c r="L11" s="41"/>
    </row>
    <row r="12" ht="15">
      <c r="L12" s="41"/>
    </row>
    <row r="13" ht="15">
      <c r="L13" s="41"/>
    </row>
  </sheetData>
  <sheetProtection password="C7A7" sheet="1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IV16384"/>
    </sheetView>
  </sheetViews>
  <sheetFormatPr defaultColWidth="11.421875" defaultRowHeight="15"/>
  <sheetData>
    <row r="1" ht="15">
      <c r="A1" s="2" t="s">
        <v>42</v>
      </c>
    </row>
    <row r="2" ht="15">
      <c r="A2" s="2" t="s">
        <v>40</v>
      </c>
    </row>
    <row r="3" ht="15">
      <c r="A3" s="2" t="s">
        <v>36</v>
      </c>
    </row>
    <row r="4" ht="15">
      <c r="A4" s="2" t="s">
        <v>39</v>
      </c>
    </row>
    <row r="5" ht="15">
      <c r="A5" s="2" t="s">
        <v>37</v>
      </c>
    </row>
    <row r="6" ht="15">
      <c r="A6" s="2" t="s">
        <v>35</v>
      </c>
    </row>
    <row r="7" ht="15">
      <c r="A7" s="2" t="s">
        <v>38</v>
      </c>
    </row>
    <row r="8" ht="15">
      <c r="A8" s="2" t="s">
        <v>41</v>
      </c>
    </row>
  </sheetData>
  <sheetProtection password="C7A7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pane ySplit="3" topLeftCell="A4" activePane="bottomLeft" state="frozen"/>
      <selection pane="topLeft" activeCell="F6" sqref="F6:G6"/>
      <selection pane="bottomLeft" activeCell="C5" sqref="C5"/>
    </sheetView>
  </sheetViews>
  <sheetFormatPr defaultColWidth="11.421875" defaultRowHeight="15"/>
  <cols>
    <col min="1" max="1" width="7.421875" style="82" customWidth="1"/>
    <col min="2" max="2" width="20.421875" style="82" customWidth="1"/>
    <col min="3" max="4" width="11.8515625" style="82" customWidth="1"/>
    <col min="5" max="5" width="9.421875" style="82" customWidth="1"/>
    <col min="6" max="6" width="13.421875" style="82" customWidth="1"/>
    <col min="7" max="7" width="10.140625" style="82" customWidth="1"/>
    <col min="8" max="8" width="11.140625" style="82" customWidth="1"/>
    <col min="9" max="9" width="7.140625" style="82" customWidth="1"/>
    <col min="10" max="10" width="11.421875" style="82" customWidth="1"/>
    <col min="11" max="11" width="11.7109375" style="82" customWidth="1"/>
    <col min="12" max="12" width="7.7109375" style="82" customWidth="1"/>
    <col min="13" max="13" width="8.421875" style="82" customWidth="1"/>
    <col min="14" max="16384" width="11.421875" style="82" customWidth="1"/>
  </cols>
  <sheetData>
    <row r="1" ht="15.75">
      <c r="A1" s="81" t="s">
        <v>5</v>
      </c>
    </row>
    <row r="2" ht="15"/>
    <row r="3" spans="1:14" s="85" customFormat="1" ht="55.5" customHeight="1">
      <c r="A3" s="83" t="s">
        <v>1</v>
      </c>
      <c r="B3" s="83" t="s">
        <v>2</v>
      </c>
      <c r="C3" s="84" t="s">
        <v>64</v>
      </c>
      <c r="D3" s="84"/>
      <c r="E3" s="84" t="s">
        <v>22</v>
      </c>
      <c r="F3" s="84" t="s">
        <v>23</v>
      </c>
      <c r="G3" s="84" t="s">
        <v>24</v>
      </c>
      <c r="H3" s="84" t="s">
        <v>25</v>
      </c>
      <c r="I3" s="84" t="s">
        <v>26</v>
      </c>
      <c r="J3" s="83" t="s">
        <v>3</v>
      </c>
      <c r="K3" s="84" t="s">
        <v>29</v>
      </c>
      <c r="L3" s="84" t="s">
        <v>27</v>
      </c>
      <c r="M3" s="84" t="s">
        <v>28</v>
      </c>
      <c r="N3" s="83" t="s">
        <v>4</v>
      </c>
    </row>
    <row r="4" spans="1:14" ht="22.5">
      <c r="A4" s="86"/>
      <c r="B4" s="87"/>
      <c r="C4" s="88">
        <v>0.8</v>
      </c>
      <c r="D4" s="88"/>
      <c r="E4" s="89" t="s">
        <v>65</v>
      </c>
      <c r="F4" s="90" t="s">
        <v>66</v>
      </c>
      <c r="G4" s="90" t="s">
        <v>65</v>
      </c>
      <c r="H4" s="90" t="s">
        <v>67</v>
      </c>
      <c r="I4" s="90" t="s">
        <v>71</v>
      </c>
      <c r="J4" s="87"/>
      <c r="K4" s="91" t="s">
        <v>68</v>
      </c>
      <c r="L4" s="92" t="s">
        <v>69</v>
      </c>
      <c r="M4" s="92" t="s">
        <v>70</v>
      </c>
      <c r="N4" s="87"/>
    </row>
    <row r="5" spans="1:14" ht="15">
      <c r="A5" s="12"/>
      <c r="B5" s="12"/>
      <c r="C5" s="29"/>
      <c r="D5" s="80" t="str">
        <f>IF(C5&lt;$C$4,"DISQUALIFIÉ","QUALIFIÉ")</f>
        <v>DISQUALIFIÉ</v>
      </c>
      <c r="E5" s="12"/>
      <c r="F5" s="32"/>
      <c r="G5" s="32"/>
      <c r="H5" s="32"/>
      <c r="I5" s="32"/>
      <c r="J5" s="17">
        <f>(E5*2)+(F5*1)+(G5*2)+(H5*4)+(I5*5)</f>
        <v>0</v>
      </c>
      <c r="K5" s="33"/>
      <c r="L5" s="32"/>
      <c r="M5" s="32"/>
      <c r="N5" s="17">
        <f>J5+(K5*-1)+(L5*-5)+(M5*-10)</f>
        <v>0</v>
      </c>
    </row>
    <row r="6" spans="1:14" ht="15">
      <c r="A6" s="3"/>
      <c r="B6" s="3"/>
      <c r="C6" s="29"/>
      <c r="D6" s="80" t="str">
        <f aca="true" t="shared" si="0" ref="D6:D38">IF(C6&lt;$C$4,"DISQUALIFIÉ","QUALIFIÉ")</f>
        <v>DISQUALIFIÉ</v>
      </c>
      <c r="E6" s="12"/>
      <c r="F6" s="32"/>
      <c r="G6" s="32"/>
      <c r="H6" s="32"/>
      <c r="I6" s="32"/>
      <c r="J6" s="17">
        <f aca="true" t="shared" si="1" ref="J6:J38">(E6*2)+(F6*1)+(G6*2)+(H6*4)+(I6*5)</f>
        <v>0</v>
      </c>
      <c r="K6" s="33"/>
      <c r="L6" s="32"/>
      <c r="M6" s="32"/>
      <c r="N6" s="17">
        <f aca="true" t="shared" si="2" ref="N6:N38">J6+(K6*-1)+(L6*-5)+(M6*-10)</f>
        <v>0</v>
      </c>
    </row>
    <row r="7" spans="1:14" ht="15">
      <c r="A7" s="3"/>
      <c r="B7" s="3"/>
      <c r="C7" s="29"/>
      <c r="D7" s="80" t="str">
        <f t="shared" si="0"/>
        <v>DISQUALIFIÉ</v>
      </c>
      <c r="E7" s="12"/>
      <c r="F7" s="32"/>
      <c r="G7" s="32"/>
      <c r="H7" s="32"/>
      <c r="I7" s="32"/>
      <c r="J7" s="17">
        <f t="shared" si="1"/>
        <v>0</v>
      </c>
      <c r="K7" s="33"/>
      <c r="L7" s="32"/>
      <c r="M7" s="32"/>
      <c r="N7" s="17">
        <f t="shared" si="2"/>
        <v>0</v>
      </c>
    </row>
    <row r="8" spans="1:14" ht="15">
      <c r="A8" s="3"/>
      <c r="B8" s="3"/>
      <c r="C8" s="29"/>
      <c r="D8" s="80" t="str">
        <f t="shared" si="0"/>
        <v>DISQUALIFIÉ</v>
      </c>
      <c r="E8" s="12"/>
      <c r="F8" s="32"/>
      <c r="G8" s="32"/>
      <c r="H8" s="32"/>
      <c r="I8" s="32"/>
      <c r="J8" s="17">
        <f t="shared" si="1"/>
        <v>0</v>
      </c>
      <c r="K8" s="33"/>
      <c r="L8" s="32"/>
      <c r="M8" s="32"/>
      <c r="N8" s="17">
        <f t="shared" si="2"/>
        <v>0</v>
      </c>
    </row>
    <row r="9" spans="1:14" ht="15">
      <c r="A9" s="3"/>
      <c r="B9" s="3"/>
      <c r="C9" s="29"/>
      <c r="D9" s="80" t="str">
        <f t="shared" si="0"/>
        <v>DISQUALIFIÉ</v>
      </c>
      <c r="E9" s="12"/>
      <c r="F9" s="32"/>
      <c r="G9" s="32"/>
      <c r="H9" s="32"/>
      <c r="I9" s="32"/>
      <c r="J9" s="17">
        <f t="shared" si="1"/>
        <v>0</v>
      </c>
      <c r="K9" s="33"/>
      <c r="L9" s="32"/>
      <c r="M9" s="32"/>
      <c r="N9" s="17">
        <f t="shared" si="2"/>
        <v>0</v>
      </c>
    </row>
    <row r="10" spans="1:14" ht="15">
      <c r="A10" s="3"/>
      <c r="B10" s="3"/>
      <c r="C10" s="29"/>
      <c r="D10" s="80" t="str">
        <f t="shared" si="0"/>
        <v>DISQUALIFIÉ</v>
      </c>
      <c r="E10" s="12"/>
      <c r="F10" s="32"/>
      <c r="G10" s="32"/>
      <c r="H10" s="32"/>
      <c r="I10" s="32"/>
      <c r="J10" s="17">
        <f t="shared" si="1"/>
        <v>0</v>
      </c>
      <c r="K10" s="33"/>
      <c r="L10" s="32"/>
      <c r="M10" s="32"/>
      <c r="N10" s="17">
        <f t="shared" si="2"/>
        <v>0</v>
      </c>
    </row>
    <row r="11" spans="1:14" ht="15">
      <c r="A11" s="3"/>
      <c r="B11" s="3"/>
      <c r="C11" s="29"/>
      <c r="D11" s="80" t="str">
        <f t="shared" si="0"/>
        <v>DISQUALIFIÉ</v>
      </c>
      <c r="E11" s="12"/>
      <c r="F11" s="32"/>
      <c r="G11" s="32"/>
      <c r="H11" s="32"/>
      <c r="I11" s="32"/>
      <c r="J11" s="17">
        <f t="shared" si="1"/>
        <v>0</v>
      </c>
      <c r="K11" s="33"/>
      <c r="L11" s="32"/>
      <c r="M11" s="32"/>
      <c r="N11" s="17">
        <f t="shared" si="2"/>
        <v>0</v>
      </c>
    </row>
    <row r="12" spans="1:14" ht="15">
      <c r="A12" s="3"/>
      <c r="B12" s="3"/>
      <c r="C12" s="29"/>
      <c r="D12" s="80" t="str">
        <f t="shared" si="0"/>
        <v>DISQUALIFIÉ</v>
      </c>
      <c r="E12" s="12"/>
      <c r="F12" s="32"/>
      <c r="G12" s="32"/>
      <c r="H12" s="32"/>
      <c r="I12" s="32"/>
      <c r="J12" s="17">
        <f t="shared" si="1"/>
        <v>0</v>
      </c>
      <c r="K12" s="33"/>
      <c r="L12" s="32"/>
      <c r="M12" s="32"/>
      <c r="N12" s="17">
        <f t="shared" si="2"/>
        <v>0</v>
      </c>
    </row>
    <row r="13" spans="1:14" ht="15">
      <c r="A13" s="3"/>
      <c r="B13" s="3"/>
      <c r="C13" s="29"/>
      <c r="D13" s="80" t="str">
        <f t="shared" si="0"/>
        <v>DISQUALIFIÉ</v>
      </c>
      <c r="E13" s="12"/>
      <c r="F13" s="32"/>
      <c r="G13" s="32"/>
      <c r="H13" s="32"/>
      <c r="I13" s="32"/>
      <c r="J13" s="17">
        <f t="shared" si="1"/>
        <v>0</v>
      </c>
      <c r="K13" s="33"/>
      <c r="L13" s="32"/>
      <c r="M13" s="32"/>
      <c r="N13" s="17">
        <f t="shared" si="2"/>
        <v>0</v>
      </c>
    </row>
    <row r="14" spans="1:14" ht="15">
      <c r="A14" s="3"/>
      <c r="B14" s="3"/>
      <c r="C14" s="29"/>
      <c r="D14" s="80" t="str">
        <f t="shared" si="0"/>
        <v>DISQUALIFIÉ</v>
      </c>
      <c r="E14" s="12"/>
      <c r="F14" s="32"/>
      <c r="G14" s="32"/>
      <c r="H14" s="32"/>
      <c r="I14" s="32"/>
      <c r="J14" s="17">
        <f t="shared" si="1"/>
        <v>0</v>
      </c>
      <c r="K14" s="33"/>
      <c r="L14" s="32"/>
      <c r="M14" s="32"/>
      <c r="N14" s="17">
        <f t="shared" si="2"/>
        <v>0</v>
      </c>
    </row>
    <row r="15" spans="1:14" ht="15">
      <c r="A15" s="3"/>
      <c r="B15" s="1"/>
      <c r="C15" s="29"/>
      <c r="D15" s="80" t="str">
        <f t="shared" si="0"/>
        <v>DISQUALIFIÉ</v>
      </c>
      <c r="E15" s="12"/>
      <c r="F15" s="32"/>
      <c r="G15" s="32"/>
      <c r="H15" s="32"/>
      <c r="I15" s="32"/>
      <c r="J15" s="17">
        <f t="shared" si="1"/>
        <v>0</v>
      </c>
      <c r="K15" s="33"/>
      <c r="L15" s="32"/>
      <c r="M15" s="32"/>
      <c r="N15" s="17">
        <f t="shared" si="2"/>
        <v>0</v>
      </c>
    </row>
    <row r="16" spans="1:14" ht="15">
      <c r="A16" s="3"/>
      <c r="B16" s="1"/>
      <c r="C16" s="29"/>
      <c r="D16" s="80" t="str">
        <f t="shared" si="0"/>
        <v>DISQUALIFIÉ</v>
      </c>
      <c r="E16" s="12"/>
      <c r="F16" s="32"/>
      <c r="G16" s="32"/>
      <c r="H16" s="32"/>
      <c r="I16" s="32"/>
      <c r="J16" s="17">
        <f t="shared" si="1"/>
        <v>0</v>
      </c>
      <c r="K16" s="33"/>
      <c r="L16" s="32"/>
      <c r="M16" s="32"/>
      <c r="N16" s="17">
        <f t="shared" si="2"/>
        <v>0</v>
      </c>
    </row>
    <row r="17" spans="1:14" ht="15">
      <c r="A17" s="3"/>
      <c r="B17" s="1"/>
      <c r="C17" s="29"/>
      <c r="D17" s="80" t="str">
        <f t="shared" si="0"/>
        <v>DISQUALIFIÉ</v>
      </c>
      <c r="E17" s="12"/>
      <c r="F17" s="32"/>
      <c r="G17" s="32"/>
      <c r="H17" s="32"/>
      <c r="I17" s="32"/>
      <c r="J17" s="17">
        <f t="shared" si="1"/>
        <v>0</v>
      </c>
      <c r="K17" s="33"/>
      <c r="L17" s="32"/>
      <c r="M17" s="32"/>
      <c r="N17" s="17">
        <f t="shared" si="2"/>
        <v>0</v>
      </c>
    </row>
    <row r="18" spans="1:14" ht="15">
      <c r="A18" s="3"/>
      <c r="B18" s="1"/>
      <c r="C18" s="29"/>
      <c r="D18" s="80" t="str">
        <f t="shared" si="0"/>
        <v>DISQUALIFIÉ</v>
      </c>
      <c r="E18" s="12"/>
      <c r="F18" s="32"/>
      <c r="G18" s="32"/>
      <c r="H18" s="32"/>
      <c r="I18" s="32"/>
      <c r="J18" s="17">
        <f t="shared" si="1"/>
        <v>0</v>
      </c>
      <c r="K18" s="33"/>
      <c r="L18" s="32"/>
      <c r="M18" s="32"/>
      <c r="N18" s="17">
        <f t="shared" si="2"/>
        <v>0</v>
      </c>
    </row>
    <row r="19" spans="1:14" ht="15">
      <c r="A19" s="3"/>
      <c r="B19" s="1"/>
      <c r="C19" s="29"/>
      <c r="D19" s="80" t="str">
        <f t="shared" si="0"/>
        <v>DISQUALIFIÉ</v>
      </c>
      <c r="E19" s="12"/>
      <c r="F19" s="32"/>
      <c r="G19" s="32"/>
      <c r="H19" s="32"/>
      <c r="I19" s="32"/>
      <c r="J19" s="17">
        <f t="shared" si="1"/>
        <v>0</v>
      </c>
      <c r="K19" s="33"/>
      <c r="L19" s="32"/>
      <c r="M19" s="32"/>
      <c r="N19" s="17">
        <f t="shared" si="2"/>
        <v>0</v>
      </c>
    </row>
    <row r="20" spans="1:14" ht="15">
      <c r="A20" s="3"/>
      <c r="B20" s="1"/>
      <c r="C20" s="29"/>
      <c r="D20" s="80" t="str">
        <f t="shared" si="0"/>
        <v>DISQUALIFIÉ</v>
      </c>
      <c r="E20" s="12"/>
      <c r="F20" s="32"/>
      <c r="G20" s="32"/>
      <c r="H20" s="32"/>
      <c r="I20" s="32"/>
      <c r="J20" s="17">
        <f t="shared" si="1"/>
        <v>0</v>
      </c>
      <c r="K20" s="33"/>
      <c r="L20" s="32"/>
      <c r="M20" s="32"/>
      <c r="N20" s="17">
        <f t="shared" si="2"/>
        <v>0</v>
      </c>
    </row>
    <row r="21" spans="1:14" ht="15">
      <c r="A21" s="3"/>
      <c r="B21" s="1"/>
      <c r="C21" s="29"/>
      <c r="D21" s="80" t="str">
        <f t="shared" si="0"/>
        <v>DISQUALIFIÉ</v>
      </c>
      <c r="E21" s="12"/>
      <c r="F21" s="32"/>
      <c r="G21" s="32"/>
      <c r="H21" s="32"/>
      <c r="I21" s="32"/>
      <c r="J21" s="17">
        <f t="shared" si="1"/>
        <v>0</v>
      </c>
      <c r="K21" s="33"/>
      <c r="L21" s="32"/>
      <c r="M21" s="32"/>
      <c r="N21" s="17">
        <f t="shared" si="2"/>
        <v>0</v>
      </c>
    </row>
    <row r="22" spans="1:14" ht="15">
      <c r="A22" s="3"/>
      <c r="B22" s="1"/>
      <c r="C22" s="29"/>
      <c r="D22" s="80" t="str">
        <f t="shared" si="0"/>
        <v>DISQUALIFIÉ</v>
      </c>
      <c r="E22" s="12"/>
      <c r="F22" s="32"/>
      <c r="G22" s="32"/>
      <c r="H22" s="32"/>
      <c r="I22" s="32"/>
      <c r="J22" s="17">
        <f t="shared" si="1"/>
        <v>0</v>
      </c>
      <c r="K22" s="33"/>
      <c r="L22" s="32"/>
      <c r="M22" s="32"/>
      <c r="N22" s="17">
        <f t="shared" si="2"/>
        <v>0</v>
      </c>
    </row>
    <row r="23" spans="1:14" ht="15">
      <c r="A23" s="3"/>
      <c r="B23" s="1"/>
      <c r="C23" s="29"/>
      <c r="D23" s="80" t="str">
        <f t="shared" si="0"/>
        <v>DISQUALIFIÉ</v>
      </c>
      <c r="E23" s="12"/>
      <c r="F23" s="32"/>
      <c r="G23" s="32"/>
      <c r="H23" s="32"/>
      <c r="I23" s="32"/>
      <c r="J23" s="17">
        <f t="shared" si="1"/>
        <v>0</v>
      </c>
      <c r="K23" s="33"/>
      <c r="L23" s="32"/>
      <c r="M23" s="32"/>
      <c r="N23" s="17">
        <f t="shared" si="2"/>
        <v>0</v>
      </c>
    </row>
    <row r="24" spans="1:14" ht="15">
      <c r="A24" s="3"/>
      <c r="B24" s="1"/>
      <c r="C24" s="29"/>
      <c r="D24" s="80" t="str">
        <f t="shared" si="0"/>
        <v>DISQUALIFIÉ</v>
      </c>
      <c r="E24" s="12"/>
      <c r="F24" s="32"/>
      <c r="G24" s="32"/>
      <c r="H24" s="32"/>
      <c r="I24" s="32"/>
      <c r="J24" s="17">
        <f t="shared" si="1"/>
        <v>0</v>
      </c>
      <c r="K24" s="33"/>
      <c r="L24" s="32"/>
      <c r="M24" s="32"/>
      <c r="N24" s="17">
        <f t="shared" si="2"/>
        <v>0</v>
      </c>
    </row>
    <row r="25" spans="1:14" ht="15">
      <c r="A25" s="3"/>
      <c r="B25" s="1"/>
      <c r="C25" s="29"/>
      <c r="D25" s="80" t="str">
        <f t="shared" si="0"/>
        <v>DISQUALIFIÉ</v>
      </c>
      <c r="E25" s="12"/>
      <c r="F25" s="32"/>
      <c r="G25" s="32"/>
      <c r="H25" s="32"/>
      <c r="I25" s="32"/>
      <c r="J25" s="17">
        <f t="shared" si="1"/>
        <v>0</v>
      </c>
      <c r="K25" s="33"/>
      <c r="L25" s="32"/>
      <c r="M25" s="32"/>
      <c r="N25" s="17">
        <f t="shared" si="2"/>
        <v>0</v>
      </c>
    </row>
    <row r="26" spans="1:14" ht="15">
      <c r="A26" s="3"/>
      <c r="B26" s="1"/>
      <c r="C26" s="29"/>
      <c r="D26" s="80" t="str">
        <f t="shared" si="0"/>
        <v>DISQUALIFIÉ</v>
      </c>
      <c r="E26" s="12"/>
      <c r="F26" s="32"/>
      <c r="G26" s="32"/>
      <c r="H26" s="32"/>
      <c r="I26" s="32"/>
      <c r="J26" s="17">
        <f t="shared" si="1"/>
        <v>0</v>
      </c>
      <c r="K26" s="33"/>
      <c r="L26" s="32"/>
      <c r="M26" s="32"/>
      <c r="N26" s="17">
        <f t="shared" si="2"/>
        <v>0</v>
      </c>
    </row>
    <row r="27" spans="1:14" ht="15">
      <c r="A27" s="3"/>
      <c r="B27" s="1"/>
      <c r="C27" s="29"/>
      <c r="D27" s="80" t="str">
        <f t="shared" si="0"/>
        <v>DISQUALIFIÉ</v>
      </c>
      <c r="E27" s="12"/>
      <c r="F27" s="32"/>
      <c r="G27" s="32"/>
      <c r="H27" s="32"/>
      <c r="I27" s="32"/>
      <c r="J27" s="17">
        <f t="shared" si="1"/>
        <v>0</v>
      </c>
      <c r="K27" s="33"/>
      <c r="L27" s="32"/>
      <c r="M27" s="32"/>
      <c r="N27" s="17">
        <f t="shared" si="2"/>
        <v>0</v>
      </c>
    </row>
    <row r="28" spans="1:14" ht="15">
      <c r="A28" s="3"/>
      <c r="B28" s="1"/>
      <c r="C28" s="29"/>
      <c r="D28" s="80" t="str">
        <f t="shared" si="0"/>
        <v>DISQUALIFIÉ</v>
      </c>
      <c r="E28" s="12"/>
      <c r="F28" s="32"/>
      <c r="G28" s="32"/>
      <c r="H28" s="32"/>
      <c r="I28" s="32"/>
      <c r="J28" s="17">
        <f t="shared" si="1"/>
        <v>0</v>
      </c>
      <c r="K28" s="33"/>
      <c r="L28" s="32"/>
      <c r="M28" s="32"/>
      <c r="N28" s="17">
        <f t="shared" si="2"/>
        <v>0</v>
      </c>
    </row>
    <row r="29" spans="1:14" ht="15">
      <c r="A29" s="3"/>
      <c r="B29" s="1"/>
      <c r="C29" s="29"/>
      <c r="D29" s="80" t="str">
        <f t="shared" si="0"/>
        <v>DISQUALIFIÉ</v>
      </c>
      <c r="E29" s="12"/>
      <c r="F29" s="32"/>
      <c r="G29" s="32"/>
      <c r="H29" s="32"/>
      <c r="I29" s="32"/>
      <c r="J29" s="17">
        <f t="shared" si="1"/>
        <v>0</v>
      </c>
      <c r="K29" s="33"/>
      <c r="L29" s="32"/>
      <c r="M29" s="32"/>
      <c r="N29" s="17">
        <f t="shared" si="2"/>
        <v>0</v>
      </c>
    </row>
    <row r="30" spans="1:14" ht="15">
      <c r="A30" s="3"/>
      <c r="B30" s="1"/>
      <c r="C30" s="29"/>
      <c r="D30" s="80" t="str">
        <f t="shared" si="0"/>
        <v>DISQUALIFIÉ</v>
      </c>
      <c r="E30" s="12"/>
      <c r="F30" s="32"/>
      <c r="G30" s="32"/>
      <c r="H30" s="32"/>
      <c r="I30" s="32"/>
      <c r="J30" s="17">
        <f t="shared" si="1"/>
        <v>0</v>
      </c>
      <c r="K30" s="33"/>
      <c r="L30" s="32"/>
      <c r="M30" s="32"/>
      <c r="N30" s="17">
        <f t="shared" si="2"/>
        <v>0</v>
      </c>
    </row>
    <row r="31" spans="1:14" ht="15">
      <c r="A31" s="3"/>
      <c r="B31" s="1"/>
      <c r="C31" s="29"/>
      <c r="D31" s="80" t="str">
        <f t="shared" si="0"/>
        <v>DISQUALIFIÉ</v>
      </c>
      <c r="E31" s="12"/>
      <c r="F31" s="32"/>
      <c r="G31" s="32"/>
      <c r="H31" s="32"/>
      <c r="I31" s="32"/>
      <c r="J31" s="17">
        <f t="shared" si="1"/>
        <v>0</v>
      </c>
      <c r="K31" s="33"/>
      <c r="L31" s="32"/>
      <c r="M31" s="32"/>
      <c r="N31" s="17">
        <f t="shared" si="2"/>
        <v>0</v>
      </c>
    </row>
    <row r="32" spans="1:14" ht="15">
      <c r="A32" s="3"/>
      <c r="B32" s="1"/>
      <c r="C32" s="29"/>
      <c r="D32" s="80" t="str">
        <f t="shared" si="0"/>
        <v>DISQUALIFIÉ</v>
      </c>
      <c r="E32" s="12"/>
      <c r="F32" s="32"/>
      <c r="G32" s="32"/>
      <c r="H32" s="32"/>
      <c r="I32" s="32"/>
      <c r="J32" s="17">
        <f t="shared" si="1"/>
        <v>0</v>
      </c>
      <c r="K32" s="33"/>
      <c r="L32" s="32"/>
      <c r="M32" s="32"/>
      <c r="N32" s="17">
        <f t="shared" si="2"/>
        <v>0</v>
      </c>
    </row>
    <row r="33" spans="1:14" ht="15">
      <c r="A33" s="3"/>
      <c r="B33" s="1"/>
      <c r="C33" s="29"/>
      <c r="D33" s="80" t="str">
        <f t="shared" si="0"/>
        <v>DISQUALIFIÉ</v>
      </c>
      <c r="E33" s="12"/>
      <c r="F33" s="32"/>
      <c r="G33" s="32"/>
      <c r="H33" s="32"/>
      <c r="I33" s="32"/>
      <c r="J33" s="17">
        <f t="shared" si="1"/>
        <v>0</v>
      </c>
      <c r="K33" s="33"/>
      <c r="L33" s="32"/>
      <c r="M33" s="32"/>
      <c r="N33" s="17">
        <f t="shared" si="2"/>
        <v>0</v>
      </c>
    </row>
    <row r="34" spans="1:14" ht="15">
      <c r="A34" s="3"/>
      <c r="B34" s="1"/>
      <c r="C34" s="29"/>
      <c r="D34" s="80" t="str">
        <f t="shared" si="0"/>
        <v>DISQUALIFIÉ</v>
      </c>
      <c r="E34" s="12"/>
      <c r="F34" s="32"/>
      <c r="G34" s="32"/>
      <c r="H34" s="32"/>
      <c r="I34" s="32"/>
      <c r="J34" s="17">
        <f t="shared" si="1"/>
        <v>0</v>
      </c>
      <c r="K34" s="33"/>
      <c r="L34" s="32"/>
      <c r="M34" s="32"/>
      <c r="N34" s="17">
        <f t="shared" si="2"/>
        <v>0</v>
      </c>
    </row>
    <row r="35" spans="1:14" ht="15">
      <c r="A35" s="3"/>
      <c r="B35" s="1"/>
      <c r="C35" s="29"/>
      <c r="D35" s="80" t="str">
        <f t="shared" si="0"/>
        <v>DISQUALIFIÉ</v>
      </c>
      <c r="E35" s="12"/>
      <c r="F35" s="32"/>
      <c r="G35" s="32"/>
      <c r="H35" s="32"/>
      <c r="I35" s="32"/>
      <c r="J35" s="17">
        <f t="shared" si="1"/>
        <v>0</v>
      </c>
      <c r="K35" s="33"/>
      <c r="L35" s="32"/>
      <c r="M35" s="32"/>
      <c r="N35" s="17">
        <f t="shared" si="2"/>
        <v>0</v>
      </c>
    </row>
    <row r="36" spans="1:14" ht="15">
      <c r="A36" s="3"/>
      <c r="B36" s="1"/>
      <c r="C36" s="29"/>
      <c r="D36" s="80" t="str">
        <f t="shared" si="0"/>
        <v>DISQUALIFIÉ</v>
      </c>
      <c r="E36" s="12"/>
      <c r="F36" s="32"/>
      <c r="G36" s="32"/>
      <c r="H36" s="32"/>
      <c r="I36" s="32"/>
      <c r="J36" s="17">
        <f t="shared" si="1"/>
        <v>0</v>
      </c>
      <c r="K36" s="33"/>
      <c r="L36" s="32"/>
      <c r="M36" s="32"/>
      <c r="N36" s="17">
        <f t="shared" si="2"/>
        <v>0</v>
      </c>
    </row>
    <row r="37" spans="1:14" ht="15">
      <c r="A37" s="3"/>
      <c r="B37" s="1"/>
      <c r="C37" s="29"/>
      <c r="D37" s="80" t="str">
        <f t="shared" si="0"/>
        <v>DISQUALIFIÉ</v>
      </c>
      <c r="E37" s="12"/>
      <c r="F37" s="32"/>
      <c r="G37" s="32"/>
      <c r="H37" s="32"/>
      <c r="I37" s="32"/>
      <c r="J37" s="17">
        <f t="shared" si="1"/>
        <v>0</v>
      </c>
      <c r="K37" s="33"/>
      <c r="L37" s="32"/>
      <c r="M37" s="32"/>
      <c r="N37" s="17">
        <f t="shared" si="2"/>
        <v>0</v>
      </c>
    </row>
    <row r="38" spans="1:14" ht="15">
      <c r="A38" s="3"/>
      <c r="B38" s="1"/>
      <c r="C38" s="29"/>
      <c r="D38" s="80" t="str">
        <f t="shared" si="0"/>
        <v>DISQUALIFIÉ</v>
      </c>
      <c r="E38" s="12"/>
      <c r="F38" s="32"/>
      <c r="G38" s="32"/>
      <c r="H38" s="32"/>
      <c r="I38" s="32"/>
      <c r="J38" s="17">
        <f t="shared" si="1"/>
        <v>0</v>
      </c>
      <c r="K38" s="33"/>
      <c r="L38" s="32"/>
      <c r="M38" s="32"/>
      <c r="N38" s="17">
        <f t="shared" si="2"/>
        <v>0</v>
      </c>
    </row>
  </sheetData>
  <sheetProtection password="C7A7" sheet="1"/>
  <conditionalFormatting sqref="N5:N38">
    <cfRule type="top10" priority="5" dxfId="0" stopIfTrue="1" rank="3"/>
    <cfRule type="top10" priority="6" dxfId="0" stopIfTrue="1" rank="3"/>
    <cfRule type="top10" priority="7" dxfId="6" stopIfTrue="1" rank="3"/>
  </conditionalFormatting>
  <conditionalFormatting sqref="C5:C38">
    <cfRule type="containsBlanks" priority="1" dxfId="6" stopIfTrue="1">
      <formula>LEN(TRIM(C5))=0</formula>
    </cfRule>
    <cfRule type="cellIs" priority="2" dxfId="0" operator="between" stopIfTrue="1">
      <formula>0.8</formula>
      <formula>1</formula>
    </cfRule>
    <cfRule type="cellIs" priority="3" dxfId="1" operator="between" stopIfTrue="1">
      <formula>0</formula>
      <formula>79</formula>
    </cfRule>
  </conditionalFormatting>
  <dataValidations count="1">
    <dataValidation type="list" allowBlank="1" showInputMessage="1" showErrorMessage="1" promptTitle="GRADE" prompt="Sélectionner le grade qui corespond au cadet" sqref="A5:A38">
      <formula1>grade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pane xSplit="2" ySplit="4" topLeftCell="C5" activePane="bottomRight" state="frozen"/>
      <selection pane="topLeft" activeCell="E6" sqref="E6:H6"/>
      <selection pane="topRight" activeCell="E6" sqref="E6:H6"/>
      <selection pane="bottomLeft" activeCell="E6" sqref="E6:H6"/>
      <selection pane="bottomRight" activeCell="O3" sqref="O3"/>
    </sheetView>
  </sheetViews>
  <sheetFormatPr defaultColWidth="11.421875" defaultRowHeight="15"/>
  <cols>
    <col min="1" max="1" width="7.421875" style="82" customWidth="1"/>
    <col min="2" max="2" width="20.421875" style="82" customWidth="1"/>
    <col min="3" max="3" width="10.57421875" style="82" customWidth="1"/>
    <col min="4" max="4" width="11.8515625" style="82" bestFit="1" customWidth="1"/>
    <col min="5" max="5" width="9.8515625" style="82" customWidth="1"/>
    <col min="6" max="6" width="13.57421875" style="82" customWidth="1"/>
    <col min="7" max="7" width="10.8515625" style="82" customWidth="1"/>
    <col min="8" max="8" width="10.57421875" style="82" customWidth="1"/>
    <col min="9" max="9" width="20.7109375" style="82" bestFit="1" customWidth="1"/>
    <col min="10" max="10" width="3.57421875" style="82" hidden="1" customWidth="1"/>
    <col min="11" max="11" width="20.7109375" style="82" bestFit="1" customWidth="1"/>
    <col min="12" max="12" width="3.8515625" style="82" hidden="1" customWidth="1"/>
    <col min="13" max="13" width="20.7109375" style="82" bestFit="1" customWidth="1"/>
    <col min="14" max="14" width="3.28125" style="82" hidden="1" customWidth="1"/>
    <col min="15" max="15" width="20.7109375" style="82" bestFit="1" customWidth="1"/>
    <col min="16" max="16" width="3.140625" style="82" hidden="1" customWidth="1"/>
    <col min="17" max="17" width="20.7109375" style="82" bestFit="1" customWidth="1"/>
    <col min="18" max="18" width="2.57421875" style="82" hidden="1" customWidth="1"/>
    <col min="19" max="19" width="20.7109375" style="82" bestFit="1" customWidth="1"/>
    <col min="20" max="20" width="2.57421875" style="82" hidden="1" customWidth="1"/>
    <col min="21" max="21" width="7.140625" style="82" customWidth="1"/>
    <col min="22" max="22" width="11.421875" style="82" customWidth="1"/>
    <col min="23" max="23" width="10.7109375" style="82" customWidth="1"/>
    <col min="24" max="24" width="7.28125" style="82" customWidth="1"/>
    <col min="25" max="25" width="8.57421875" style="82" customWidth="1"/>
    <col min="26" max="16384" width="11.421875" style="82" customWidth="1"/>
  </cols>
  <sheetData>
    <row r="1" ht="15.75">
      <c r="A1" s="81" t="s">
        <v>6</v>
      </c>
    </row>
    <row r="2" spans="9:19" ht="15">
      <c r="I2" s="82" t="s">
        <v>43</v>
      </c>
      <c r="K2" s="82" t="s">
        <v>44</v>
      </c>
      <c r="M2" s="82" t="s">
        <v>45</v>
      </c>
      <c r="O2" s="82" t="s">
        <v>46</v>
      </c>
      <c r="Q2" s="82" t="s">
        <v>47</v>
      </c>
      <c r="S2" s="82" t="s">
        <v>72</v>
      </c>
    </row>
    <row r="3" spans="1:26" s="85" customFormat="1" ht="69" customHeight="1">
      <c r="A3" s="83" t="s">
        <v>1</v>
      </c>
      <c r="B3" s="83" t="s">
        <v>2</v>
      </c>
      <c r="C3" s="95" t="s">
        <v>64</v>
      </c>
      <c r="D3" s="95"/>
      <c r="E3" s="95" t="s">
        <v>22</v>
      </c>
      <c r="F3" s="95" t="s">
        <v>23</v>
      </c>
      <c r="G3" s="84" t="s">
        <v>24</v>
      </c>
      <c r="H3" s="84" t="s">
        <v>25</v>
      </c>
      <c r="I3" s="95" t="s">
        <v>198</v>
      </c>
      <c r="J3" s="95"/>
      <c r="K3" s="95" t="s">
        <v>198</v>
      </c>
      <c r="L3" s="95"/>
      <c r="M3" s="95" t="s">
        <v>198</v>
      </c>
      <c r="N3" s="95"/>
      <c r="O3" s="95" t="s">
        <v>198</v>
      </c>
      <c r="P3" s="95"/>
      <c r="Q3" s="95" t="s">
        <v>198</v>
      </c>
      <c r="R3" s="95"/>
      <c r="S3" s="95" t="s">
        <v>198</v>
      </c>
      <c r="T3" s="84"/>
      <c r="U3" s="84" t="s">
        <v>26</v>
      </c>
      <c r="V3" s="83" t="s">
        <v>3</v>
      </c>
      <c r="W3" s="84" t="s">
        <v>29</v>
      </c>
      <c r="X3" s="84" t="s">
        <v>27</v>
      </c>
      <c r="Y3" s="84" t="s">
        <v>28</v>
      </c>
      <c r="Z3" s="83" t="s">
        <v>4</v>
      </c>
    </row>
    <row r="4" spans="1:26" ht="22.5">
      <c r="A4" s="87"/>
      <c r="B4" s="87"/>
      <c r="C4" s="96">
        <v>0.8</v>
      </c>
      <c r="D4" s="96"/>
      <c r="E4" s="87" t="s">
        <v>65</v>
      </c>
      <c r="F4" s="97" t="s">
        <v>66</v>
      </c>
      <c r="G4" s="90" t="s">
        <v>65</v>
      </c>
      <c r="H4" s="90" t="s">
        <v>67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0"/>
      <c r="U4" s="90" t="s">
        <v>71</v>
      </c>
      <c r="V4" s="87"/>
      <c r="W4" s="91" t="s">
        <v>73</v>
      </c>
      <c r="X4" s="92" t="s">
        <v>69</v>
      </c>
      <c r="Y4" s="92" t="s">
        <v>70</v>
      </c>
      <c r="Z4" s="87"/>
    </row>
    <row r="5" spans="1:26" ht="15">
      <c r="A5" s="12"/>
      <c r="B5" s="12"/>
      <c r="C5" s="29"/>
      <c r="D5" s="80" t="str">
        <f>IF(C5&lt;$C$4,"DISQUALIFIÉ","QUALIFIÉ")</f>
        <v>DISQUALIFIÉ</v>
      </c>
      <c r="E5" s="12"/>
      <c r="F5" s="32"/>
      <c r="G5" s="32"/>
      <c r="H5" s="32"/>
      <c r="I5" s="98"/>
      <c r="J5" s="35">
        <f>IF(I5=LISTE!$D$1,0,IF(I5=LISTE!$D$2,3,IF(I5=LISTE!$D$3,5,IF(I5=LISTE!$D$4,7,0))))</f>
        <v>0</v>
      </c>
      <c r="K5" s="35"/>
      <c r="L5" s="35">
        <f>IF(K5=LISTE!$D$1,0,IF(K5=LISTE!$D$2,3,IF(K5=LISTE!$D$3,5,IF(K5=LISTE!$D$4,7,0))))</f>
        <v>0</v>
      </c>
      <c r="M5" s="35"/>
      <c r="N5" s="35">
        <f>IF(M5=LISTE!$D$1,0,IF(M5=LISTE!$D$2,3,IF(M5=LISTE!$D$3,5,IF(M5=LISTE!$D$4,7,0))))</f>
        <v>0</v>
      </c>
      <c r="O5" s="35"/>
      <c r="P5" s="35">
        <f>IF(O5=LISTE!$D$1,0,IF(O5=LISTE!$D$2,3,IF(O5=LISTE!$D$3,5,IF(O5=LISTE!$D$4,7,0))))</f>
        <v>0</v>
      </c>
      <c r="Q5" s="35"/>
      <c r="R5" s="35">
        <f>IF(Q5=LISTE!$D$1,0,IF(Q5=LISTE!$D$2,3,IF(Q5=LISTE!$D$3,5,IF(Q5=LISTE!$D$4,7,0))))</f>
        <v>0</v>
      </c>
      <c r="S5" s="35"/>
      <c r="T5" s="19">
        <f>IF(S5=LISTE!$D$1,0,IF(S5=LISTE!$D$2,3,IF(S5=LISTE!$D$3,5,IF(S5=LISTE!$D$4,7,0))))</f>
        <v>0</v>
      </c>
      <c r="U5" s="53"/>
      <c r="V5" s="21">
        <f>(E5*2)+(F5*1)+(G5*2)+(H5*4)+J5+L5+N5+P5+R5+T5+(U5*5)</f>
        <v>0</v>
      </c>
      <c r="W5" s="53"/>
      <c r="X5" s="53"/>
      <c r="Y5" s="53"/>
      <c r="Z5" s="18">
        <f>V5+(W5*-1)+(X5*-5)+(Y5*-10)</f>
        <v>0</v>
      </c>
    </row>
    <row r="6" spans="1:26" ht="15">
      <c r="A6" s="3"/>
      <c r="B6" s="3"/>
      <c r="C6" s="29"/>
      <c r="D6" s="80" t="str">
        <f aca="true" t="shared" si="0" ref="D6:D31">IF(C6&lt;$C$4,"DISQUALIFIÉ","QUALIFIÉ")</f>
        <v>DISQUALIFIÉ</v>
      </c>
      <c r="E6" s="20"/>
      <c r="F6" s="53"/>
      <c r="G6" s="53"/>
      <c r="H6" s="53"/>
      <c r="I6" s="98"/>
      <c r="J6" s="35">
        <f>IF(I6=LISTE!$D$1,0,IF(I6=LISTE!$D$2,3,IF(I6=LISTE!$D$3,5,IF(I6=LISTE!$D$4,7,0))))</f>
        <v>0</v>
      </c>
      <c r="K6" s="35"/>
      <c r="L6" s="35">
        <f>IF(K6=LISTE!$D$1,0,IF(K6=LISTE!$D$2,3,IF(K6=LISTE!$D$3,5,IF(K6=LISTE!$D$4,7,0))))</f>
        <v>0</v>
      </c>
      <c r="M6" s="35"/>
      <c r="N6" s="35">
        <f>IF(M6=LISTE!$D$1,0,IF(M6=LISTE!$D$2,3,IF(M6=LISTE!$D$3,5,IF(M6=LISTE!$D$4,7,0))))</f>
        <v>0</v>
      </c>
      <c r="O6" s="35"/>
      <c r="P6" s="35">
        <f>IF(O6=LISTE!$D$1,0,IF(O6=LISTE!$D$2,3,IF(O6=LISTE!$D$3,5,IF(O6=LISTE!$D$4,7,0))))</f>
        <v>0</v>
      </c>
      <c r="Q6" s="35"/>
      <c r="R6" s="35">
        <f>IF(Q6=LISTE!$D$1,0,IF(Q6=LISTE!$D$2,3,IF(Q6=LISTE!$D$3,5,IF(Q6=LISTE!$D$4,7,0))))</f>
        <v>0</v>
      </c>
      <c r="S6" s="35"/>
      <c r="T6" s="19">
        <f>IF(S6=LISTE!$D$1,0,IF(S6=LISTE!$D$2,3,IF(S6=LISTE!$D$3,5,IF(S6=LISTE!$D$4,7,0))))</f>
        <v>0</v>
      </c>
      <c r="U6" s="53"/>
      <c r="V6" s="21">
        <f aca="true" t="shared" si="1" ref="V6:V31">(E6*2)+(F6*1)+(G6*2)+(H6*4)+J6+L6+N6+P6+R6+T6+(U6*5)</f>
        <v>0</v>
      </c>
      <c r="W6" s="53"/>
      <c r="X6" s="53"/>
      <c r="Y6" s="53"/>
      <c r="Z6" s="18">
        <f aca="true" t="shared" si="2" ref="Z6:Z31">V6+(W6*-1)+(X6*-5)+(Y6*-10)</f>
        <v>0</v>
      </c>
    </row>
    <row r="7" spans="1:26" ht="15">
      <c r="A7" s="3"/>
      <c r="B7" s="3"/>
      <c r="C7" s="29"/>
      <c r="D7" s="80" t="str">
        <f t="shared" si="0"/>
        <v>DISQUALIFIÉ</v>
      </c>
      <c r="E7" s="20"/>
      <c r="F7" s="53"/>
      <c r="G7" s="53"/>
      <c r="H7" s="53"/>
      <c r="I7" s="98"/>
      <c r="J7" s="35">
        <f>IF(I7=LISTE!$D$1,0,IF(I7=LISTE!$D$2,3,IF(I7=LISTE!$D$3,5,IF(I7=LISTE!$D$4,7,0))))</f>
        <v>0</v>
      </c>
      <c r="K7" s="35"/>
      <c r="L7" s="35">
        <f>IF(K7=LISTE!$D$1,0,IF(K7=LISTE!$D$2,3,IF(K7=LISTE!$D$3,5,IF(K7=LISTE!$D$4,7,0))))</f>
        <v>0</v>
      </c>
      <c r="M7" s="35"/>
      <c r="N7" s="35">
        <f>IF(M7=LISTE!$D$1,0,IF(M7=LISTE!$D$2,3,IF(M7=LISTE!$D$3,5,IF(M7=LISTE!$D$4,7,0))))</f>
        <v>0</v>
      </c>
      <c r="O7" s="35"/>
      <c r="P7" s="35">
        <f>IF(O7=LISTE!$D$1,0,IF(O7=LISTE!$D$2,3,IF(O7=LISTE!$D$3,5,IF(O7=LISTE!$D$4,7,0))))</f>
        <v>0</v>
      </c>
      <c r="Q7" s="35"/>
      <c r="R7" s="35">
        <f>IF(Q7=LISTE!$D$1,0,IF(Q7=LISTE!$D$2,3,IF(Q7=LISTE!$D$3,5,IF(Q7=LISTE!$D$4,7,0))))</f>
        <v>0</v>
      </c>
      <c r="S7" s="35"/>
      <c r="T7" s="19">
        <f>IF(S7=LISTE!$D$1,0,IF(S7=LISTE!$D$2,3,IF(S7=LISTE!$D$3,5,IF(S7=LISTE!$D$4,7,0))))</f>
        <v>0</v>
      </c>
      <c r="U7" s="53"/>
      <c r="V7" s="21">
        <f t="shared" si="1"/>
        <v>0</v>
      </c>
      <c r="W7" s="53"/>
      <c r="X7" s="53"/>
      <c r="Y7" s="53"/>
      <c r="Z7" s="18">
        <f t="shared" si="2"/>
        <v>0</v>
      </c>
    </row>
    <row r="8" spans="1:26" ht="15">
      <c r="A8" s="3"/>
      <c r="B8" s="3"/>
      <c r="C8" s="29"/>
      <c r="D8" s="80" t="str">
        <f t="shared" si="0"/>
        <v>DISQUALIFIÉ</v>
      </c>
      <c r="E8" s="20"/>
      <c r="F8" s="53"/>
      <c r="G8" s="53"/>
      <c r="H8" s="53"/>
      <c r="I8" s="98"/>
      <c r="J8" s="35">
        <f>IF(I8=LISTE!$D$1,0,IF(I8=LISTE!$D$2,3,IF(I8=LISTE!$D$3,5,IF(I8=LISTE!$D$4,7,0))))</f>
        <v>0</v>
      </c>
      <c r="K8" s="35"/>
      <c r="L8" s="35">
        <f>IF(K8=LISTE!$D$1,0,IF(K8=LISTE!$D$2,3,IF(K8=LISTE!$D$3,5,IF(K8=LISTE!$D$4,7,0))))</f>
        <v>0</v>
      </c>
      <c r="M8" s="35"/>
      <c r="N8" s="35">
        <f>IF(M8=LISTE!$D$1,0,IF(M8=LISTE!$D$2,3,IF(M8=LISTE!$D$3,5,IF(M8=LISTE!$D$4,7,0))))</f>
        <v>0</v>
      </c>
      <c r="O8" s="35"/>
      <c r="P8" s="35">
        <f>IF(O8=LISTE!$D$1,0,IF(O8=LISTE!$D$2,3,IF(O8=LISTE!$D$3,5,IF(O8=LISTE!$D$4,7,0))))</f>
        <v>0</v>
      </c>
      <c r="Q8" s="35"/>
      <c r="R8" s="35">
        <f>IF(Q8=LISTE!$D$1,0,IF(Q8=LISTE!$D$2,3,IF(Q8=LISTE!$D$3,5,IF(Q8=LISTE!$D$4,7,0))))</f>
        <v>0</v>
      </c>
      <c r="S8" s="35"/>
      <c r="T8" s="19">
        <f>IF(S8=LISTE!$D$1,0,IF(S8=LISTE!$D$2,3,IF(S8=LISTE!$D$3,5,IF(S8=LISTE!$D$4,7,0))))</f>
        <v>0</v>
      </c>
      <c r="U8" s="53"/>
      <c r="V8" s="21">
        <f t="shared" si="1"/>
        <v>0</v>
      </c>
      <c r="W8" s="53"/>
      <c r="X8" s="53"/>
      <c r="Y8" s="53"/>
      <c r="Z8" s="18">
        <f t="shared" si="2"/>
        <v>0</v>
      </c>
    </row>
    <row r="9" spans="1:26" ht="15">
      <c r="A9" s="3"/>
      <c r="B9" s="3"/>
      <c r="C9" s="29"/>
      <c r="D9" s="80" t="str">
        <f t="shared" si="0"/>
        <v>DISQUALIFIÉ</v>
      </c>
      <c r="E9" s="20"/>
      <c r="F9" s="53"/>
      <c r="G9" s="53"/>
      <c r="H9" s="53"/>
      <c r="I9" s="98"/>
      <c r="J9" s="35">
        <f>IF(I9=LISTE!$D$1,0,IF(I9=LISTE!$D$2,3,IF(I9=LISTE!$D$3,5,IF(I9=LISTE!$D$4,7,0))))</f>
        <v>0</v>
      </c>
      <c r="K9" s="35"/>
      <c r="L9" s="35">
        <f>IF(K9=LISTE!$D$1,0,IF(K9=LISTE!$D$2,3,IF(K9=LISTE!$D$3,5,IF(K9=LISTE!$D$4,7,0))))</f>
        <v>0</v>
      </c>
      <c r="M9" s="35"/>
      <c r="N9" s="35">
        <f>IF(M9=LISTE!$D$1,0,IF(M9=LISTE!$D$2,3,IF(M9=LISTE!$D$3,5,IF(M9=LISTE!$D$4,7,0))))</f>
        <v>0</v>
      </c>
      <c r="O9" s="35"/>
      <c r="P9" s="35">
        <f>IF(O9=LISTE!$D$1,0,IF(O9=LISTE!$D$2,3,IF(O9=LISTE!$D$3,5,IF(O9=LISTE!$D$4,7,0))))</f>
        <v>0</v>
      </c>
      <c r="Q9" s="35"/>
      <c r="R9" s="35">
        <f>IF(Q9=LISTE!$D$1,0,IF(Q9=LISTE!$D$2,3,IF(Q9=LISTE!$D$3,5,IF(Q9=LISTE!$D$4,7,0))))</f>
        <v>0</v>
      </c>
      <c r="S9" s="35"/>
      <c r="T9" s="19">
        <f>IF(S9=LISTE!$D$1,0,IF(S9=LISTE!$D$2,3,IF(S9=LISTE!$D$3,5,IF(S9=LISTE!$D$4,7,0))))</f>
        <v>0</v>
      </c>
      <c r="U9" s="53"/>
      <c r="V9" s="21">
        <f t="shared" si="1"/>
        <v>0</v>
      </c>
      <c r="W9" s="53"/>
      <c r="X9" s="53"/>
      <c r="Y9" s="53"/>
      <c r="Z9" s="18">
        <f t="shared" si="2"/>
        <v>0</v>
      </c>
    </row>
    <row r="10" spans="1:26" ht="15">
      <c r="A10" s="3"/>
      <c r="B10" s="3"/>
      <c r="C10" s="29"/>
      <c r="D10" s="80" t="str">
        <f t="shared" si="0"/>
        <v>DISQUALIFIÉ</v>
      </c>
      <c r="E10" s="20"/>
      <c r="F10" s="53"/>
      <c r="G10" s="53"/>
      <c r="H10" s="53"/>
      <c r="I10" s="98"/>
      <c r="J10" s="35">
        <f>IF(I10=LISTE!$D$1,0,IF(I10=LISTE!$D$2,3,IF(I10=LISTE!$D$3,5,IF(I10=LISTE!$D$4,7,0))))</f>
        <v>0</v>
      </c>
      <c r="K10" s="35"/>
      <c r="L10" s="35">
        <f>IF(K10=LISTE!$D$1,0,IF(K10=LISTE!$D$2,3,IF(K10=LISTE!$D$3,5,IF(K10=LISTE!$D$4,7,0))))</f>
        <v>0</v>
      </c>
      <c r="M10" s="35"/>
      <c r="N10" s="35">
        <f>IF(M10=LISTE!$D$1,0,IF(M10=LISTE!$D$2,3,IF(M10=LISTE!$D$3,5,IF(M10=LISTE!$D$4,7,0))))</f>
        <v>0</v>
      </c>
      <c r="O10" s="35"/>
      <c r="P10" s="35">
        <f>IF(O10=LISTE!$D$1,0,IF(O10=LISTE!$D$2,3,IF(O10=LISTE!$D$3,5,IF(O10=LISTE!$D$4,7,0))))</f>
        <v>0</v>
      </c>
      <c r="Q10" s="35"/>
      <c r="R10" s="35">
        <f>IF(Q10=LISTE!$D$1,0,IF(Q10=LISTE!$D$2,3,IF(Q10=LISTE!$D$3,5,IF(Q10=LISTE!$D$4,7,0))))</f>
        <v>0</v>
      </c>
      <c r="S10" s="35"/>
      <c r="T10" s="19">
        <f>IF(S10=LISTE!$D$1,0,IF(S10=LISTE!$D$2,3,IF(S10=LISTE!$D$3,5,IF(S10=LISTE!$D$4,7,0))))</f>
        <v>0</v>
      </c>
      <c r="U10" s="53"/>
      <c r="V10" s="21">
        <f t="shared" si="1"/>
        <v>0</v>
      </c>
      <c r="W10" s="53"/>
      <c r="X10" s="53"/>
      <c r="Y10" s="53"/>
      <c r="Z10" s="18">
        <f t="shared" si="2"/>
        <v>0</v>
      </c>
    </row>
    <row r="11" spans="1:26" ht="15">
      <c r="A11" s="3"/>
      <c r="B11" s="3"/>
      <c r="C11" s="29"/>
      <c r="D11" s="80" t="str">
        <f t="shared" si="0"/>
        <v>DISQUALIFIÉ</v>
      </c>
      <c r="E11" s="20"/>
      <c r="F11" s="53"/>
      <c r="G11" s="53"/>
      <c r="H11" s="53"/>
      <c r="I11" s="98"/>
      <c r="J11" s="35">
        <f>IF(I11=LISTE!$D$1,0,IF(I11=LISTE!$D$2,3,IF(I11=LISTE!$D$3,5,IF(I11=LISTE!$D$4,7,0))))</f>
        <v>0</v>
      </c>
      <c r="K11" s="35"/>
      <c r="L11" s="35">
        <f>IF(K11=LISTE!$D$1,0,IF(K11=LISTE!$D$2,3,IF(K11=LISTE!$D$3,5,IF(K11=LISTE!$D$4,7,0))))</f>
        <v>0</v>
      </c>
      <c r="M11" s="35"/>
      <c r="N11" s="35">
        <f>IF(M11=LISTE!$D$1,0,IF(M11=LISTE!$D$2,3,IF(M11=LISTE!$D$3,5,IF(M11=LISTE!$D$4,7,0))))</f>
        <v>0</v>
      </c>
      <c r="O11" s="35"/>
      <c r="P11" s="35">
        <f>IF(O11=LISTE!$D$1,0,IF(O11=LISTE!$D$2,3,IF(O11=LISTE!$D$3,5,IF(O11=LISTE!$D$4,7,0))))</f>
        <v>0</v>
      </c>
      <c r="Q11" s="35"/>
      <c r="R11" s="35">
        <f>IF(Q11=LISTE!$D$1,0,IF(Q11=LISTE!$D$2,3,IF(Q11=LISTE!$D$3,5,IF(Q11=LISTE!$D$4,7,0))))</f>
        <v>0</v>
      </c>
      <c r="S11" s="35"/>
      <c r="T11" s="19">
        <f>IF(S11=LISTE!$D$1,0,IF(S11=LISTE!$D$2,3,IF(S11=LISTE!$D$3,5,IF(S11=LISTE!$D$4,7,0))))</f>
        <v>0</v>
      </c>
      <c r="U11" s="53"/>
      <c r="V11" s="21">
        <f t="shared" si="1"/>
        <v>0</v>
      </c>
      <c r="W11" s="53"/>
      <c r="X11" s="53"/>
      <c r="Y11" s="53"/>
      <c r="Z11" s="18">
        <f t="shared" si="2"/>
        <v>0</v>
      </c>
    </row>
    <row r="12" spans="1:26" ht="15">
      <c r="A12" s="3"/>
      <c r="B12" s="5"/>
      <c r="C12" s="29"/>
      <c r="D12" s="80" t="str">
        <f t="shared" si="0"/>
        <v>DISQUALIFIÉ</v>
      </c>
      <c r="E12" s="53"/>
      <c r="F12" s="53"/>
      <c r="G12" s="53"/>
      <c r="H12" s="53"/>
      <c r="I12" s="98"/>
      <c r="J12" s="35">
        <f>IF(I12=LISTE!$D$1,0,IF(I12=LISTE!$D$2,3,IF(I12=LISTE!$D$3,5,IF(I12=LISTE!$D$4,7,0))))</f>
        <v>0</v>
      </c>
      <c r="K12" s="35"/>
      <c r="L12" s="35">
        <f>IF(K12=LISTE!$D$1,0,IF(K12=LISTE!$D$2,3,IF(K12=LISTE!$D$3,5,IF(K12=LISTE!$D$4,7,0))))</f>
        <v>0</v>
      </c>
      <c r="M12" s="35"/>
      <c r="N12" s="35">
        <f>IF(M12=LISTE!$D$1,0,IF(M12=LISTE!$D$2,3,IF(M12=LISTE!$D$3,5,IF(M12=LISTE!$D$4,7,0))))</f>
        <v>0</v>
      </c>
      <c r="O12" s="35"/>
      <c r="P12" s="35">
        <f>IF(O12=LISTE!$D$1,0,IF(O12=LISTE!$D$2,3,IF(O12=LISTE!$D$3,5,IF(O12=LISTE!$D$4,7,0))))</f>
        <v>0</v>
      </c>
      <c r="Q12" s="35"/>
      <c r="R12" s="35">
        <f>IF(Q12=LISTE!$D$1,0,IF(Q12=LISTE!$D$2,3,IF(Q12=LISTE!$D$3,5,IF(Q12=LISTE!$D$4,7,0))))</f>
        <v>0</v>
      </c>
      <c r="S12" s="35"/>
      <c r="T12" s="19">
        <f>IF(S12=LISTE!$D$1,0,IF(S12=LISTE!$D$2,3,IF(S12=LISTE!$D$3,5,IF(S12=LISTE!$D$4,7,0))))</f>
        <v>0</v>
      </c>
      <c r="U12" s="53"/>
      <c r="V12" s="21">
        <f t="shared" si="1"/>
        <v>0</v>
      </c>
      <c r="W12" s="53"/>
      <c r="X12" s="53"/>
      <c r="Y12" s="53"/>
      <c r="Z12" s="18">
        <f t="shared" si="2"/>
        <v>0</v>
      </c>
    </row>
    <row r="13" spans="1:26" ht="15">
      <c r="A13" s="3"/>
      <c r="B13" s="5"/>
      <c r="C13" s="29"/>
      <c r="D13" s="80" t="str">
        <f t="shared" si="0"/>
        <v>DISQUALIFIÉ</v>
      </c>
      <c r="E13" s="53"/>
      <c r="F13" s="53"/>
      <c r="G13" s="53"/>
      <c r="H13" s="53"/>
      <c r="I13" s="98"/>
      <c r="J13" s="35">
        <f>IF(I13=LISTE!$D$1,0,IF(I13=LISTE!$D$2,3,IF(I13=LISTE!$D$3,5,IF(I13=LISTE!$D$4,7,0))))</f>
        <v>0</v>
      </c>
      <c r="K13" s="35"/>
      <c r="L13" s="35">
        <f>IF(K13=LISTE!$D$1,0,IF(K13=LISTE!$D$2,3,IF(K13=LISTE!$D$3,5,IF(K13=LISTE!$D$4,7,0))))</f>
        <v>0</v>
      </c>
      <c r="M13" s="35"/>
      <c r="N13" s="35">
        <f>IF(M13=LISTE!$D$1,0,IF(M13=LISTE!$D$2,3,IF(M13=LISTE!$D$3,5,IF(M13=LISTE!$D$4,7,0))))</f>
        <v>0</v>
      </c>
      <c r="O13" s="35"/>
      <c r="P13" s="35">
        <f>IF(O13=LISTE!$D$1,0,IF(O13=LISTE!$D$2,3,IF(O13=LISTE!$D$3,5,IF(O13=LISTE!$D$4,7,0))))</f>
        <v>0</v>
      </c>
      <c r="Q13" s="35"/>
      <c r="R13" s="35">
        <f>IF(Q13=LISTE!$D$1,0,IF(Q13=LISTE!$D$2,3,IF(Q13=LISTE!$D$3,5,IF(Q13=LISTE!$D$4,7,0))))</f>
        <v>0</v>
      </c>
      <c r="S13" s="35"/>
      <c r="T13" s="19">
        <f>IF(S13=LISTE!$D$1,0,IF(S13=LISTE!$D$2,3,IF(S13=LISTE!$D$3,5,IF(S13=LISTE!$D$4,7,0))))</f>
        <v>0</v>
      </c>
      <c r="U13" s="53"/>
      <c r="V13" s="21">
        <f t="shared" si="1"/>
        <v>0</v>
      </c>
      <c r="W13" s="53"/>
      <c r="X13" s="53"/>
      <c r="Y13" s="53"/>
      <c r="Z13" s="18">
        <f t="shared" si="2"/>
        <v>0</v>
      </c>
    </row>
    <row r="14" spans="1:26" ht="15">
      <c r="A14" s="3"/>
      <c r="B14" s="5"/>
      <c r="C14" s="29"/>
      <c r="D14" s="80" t="str">
        <f t="shared" si="0"/>
        <v>DISQUALIFIÉ</v>
      </c>
      <c r="E14" s="53"/>
      <c r="F14" s="53"/>
      <c r="G14" s="53"/>
      <c r="H14" s="53"/>
      <c r="I14" s="98"/>
      <c r="J14" s="35">
        <f>IF(I14=LISTE!$D$1,0,IF(I14=LISTE!$D$2,3,IF(I14=LISTE!$D$3,5,IF(I14=LISTE!$D$4,7,0))))</f>
        <v>0</v>
      </c>
      <c r="K14" s="35"/>
      <c r="L14" s="35">
        <f>IF(K14=LISTE!$D$1,0,IF(K14=LISTE!$D$2,3,IF(K14=LISTE!$D$3,5,IF(K14=LISTE!$D$4,7,0))))</f>
        <v>0</v>
      </c>
      <c r="M14" s="35"/>
      <c r="N14" s="35">
        <f>IF(M14=LISTE!$D$1,0,IF(M14=LISTE!$D$2,3,IF(M14=LISTE!$D$3,5,IF(M14=LISTE!$D$4,7,0))))</f>
        <v>0</v>
      </c>
      <c r="O14" s="35"/>
      <c r="P14" s="35">
        <f>IF(O14=LISTE!$D$1,0,IF(O14=LISTE!$D$2,3,IF(O14=LISTE!$D$3,5,IF(O14=LISTE!$D$4,7,0))))</f>
        <v>0</v>
      </c>
      <c r="Q14" s="35"/>
      <c r="R14" s="35">
        <f>IF(Q14=LISTE!$D$1,0,IF(Q14=LISTE!$D$2,3,IF(Q14=LISTE!$D$3,5,IF(Q14=LISTE!$D$4,7,0))))</f>
        <v>0</v>
      </c>
      <c r="S14" s="35"/>
      <c r="T14" s="19">
        <f>IF(S14=LISTE!$D$1,0,IF(S14=LISTE!$D$2,3,IF(S14=LISTE!$D$3,5,IF(S14=LISTE!$D$4,7,0))))</f>
        <v>0</v>
      </c>
      <c r="U14" s="53"/>
      <c r="V14" s="21">
        <f t="shared" si="1"/>
        <v>0</v>
      </c>
      <c r="W14" s="53"/>
      <c r="X14" s="53"/>
      <c r="Y14" s="53"/>
      <c r="Z14" s="18">
        <f t="shared" si="2"/>
        <v>0</v>
      </c>
    </row>
    <row r="15" spans="1:26" ht="15">
      <c r="A15" s="3"/>
      <c r="B15" s="5"/>
      <c r="C15" s="29"/>
      <c r="D15" s="80" t="str">
        <f t="shared" si="0"/>
        <v>DISQUALIFIÉ</v>
      </c>
      <c r="E15" s="53"/>
      <c r="F15" s="53"/>
      <c r="G15" s="53"/>
      <c r="H15" s="53"/>
      <c r="I15" s="98"/>
      <c r="J15" s="35">
        <f>IF(I15=LISTE!$D$1,0,IF(I15=LISTE!$D$2,3,IF(I15=LISTE!$D$3,5,IF(I15=LISTE!$D$4,7,0))))</f>
        <v>0</v>
      </c>
      <c r="K15" s="35"/>
      <c r="L15" s="35">
        <f>IF(K15=LISTE!$D$1,0,IF(K15=LISTE!$D$2,3,IF(K15=LISTE!$D$3,5,IF(K15=LISTE!$D$4,7,0))))</f>
        <v>0</v>
      </c>
      <c r="M15" s="35"/>
      <c r="N15" s="35">
        <f>IF(M15=LISTE!$D$1,0,IF(M15=LISTE!$D$2,3,IF(M15=LISTE!$D$3,5,IF(M15=LISTE!$D$4,7,0))))</f>
        <v>0</v>
      </c>
      <c r="O15" s="35"/>
      <c r="P15" s="35">
        <f>IF(O15=LISTE!$D$1,0,IF(O15=LISTE!$D$2,3,IF(O15=LISTE!$D$3,5,IF(O15=LISTE!$D$4,7,0))))</f>
        <v>0</v>
      </c>
      <c r="Q15" s="35"/>
      <c r="R15" s="35">
        <f>IF(Q15=LISTE!$D$1,0,IF(Q15=LISTE!$D$2,3,IF(Q15=LISTE!$D$3,5,IF(Q15=LISTE!$D$4,7,0))))</f>
        <v>0</v>
      </c>
      <c r="S15" s="35"/>
      <c r="T15" s="19">
        <f>IF(S15=LISTE!$D$1,0,IF(S15=LISTE!$D$2,3,IF(S15=LISTE!$D$3,5,IF(S15=LISTE!$D$4,7,0))))</f>
        <v>0</v>
      </c>
      <c r="U15" s="53"/>
      <c r="V15" s="21">
        <f t="shared" si="1"/>
        <v>0</v>
      </c>
      <c r="W15" s="53"/>
      <c r="X15" s="53"/>
      <c r="Y15" s="53"/>
      <c r="Z15" s="18">
        <f t="shared" si="2"/>
        <v>0</v>
      </c>
    </row>
    <row r="16" spans="1:26" ht="15">
      <c r="A16" s="3"/>
      <c r="B16" s="5"/>
      <c r="C16" s="29"/>
      <c r="D16" s="80" t="str">
        <f t="shared" si="0"/>
        <v>DISQUALIFIÉ</v>
      </c>
      <c r="E16" s="53"/>
      <c r="F16" s="53"/>
      <c r="G16" s="53"/>
      <c r="H16" s="53"/>
      <c r="I16" s="98"/>
      <c r="J16" s="35">
        <f>IF(I16=LISTE!$D$1,0,IF(I16=LISTE!$D$2,3,IF(I16=LISTE!$D$3,5,IF(I16=LISTE!$D$4,7,0))))</f>
        <v>0</v>
      </c>
      <c r="K16" s="35"/>
      <c r="L16" s="35">
        <f>IF(K16=LISTE!$D$1,0,IF(K16=LISTE!$D$2,3,IF(K16=LISTE!$D$3,5,IF(K16=LISTE!$D$4,7,0))))</f>
        <v>0</v>
      </c>
      <c r="M16" s="35"/>
      <c r="N16" s="35">
        <f>IF(M16=LISTE!$D$1,0,IF(M16=LISTE!$D$2,3,IF(M16=LISTE!$D$3,5,IF(M16=LISTE!$D$4,7,0))))</f>
        <v>0</v>
      </c>
      <c r="O16" s="35"/>
      <c r="P16" s="35">
        <f>IF(O16=LISTE!$D$1,0,IF(O16=LISTE!$D$2,3,IF(O16=LISTE!$D$3,5,IF(O16=LISTE!$D$4,7,0))))</f>
        <v>0</v>
      </c>
      <c r="Q16" s="35"/>
      <c r="R16" s="35">
        <f>IF(Q16=LISTE!$D$1,0,IF(Q16=LISTE!$D$2,3,IF(Q16=LISTE!$D$3,5,IF(Q16=LISTE!$D$4,7,0))))</f>
        <v>0</v>
      </c>
      <c r="S16" s="35"/>
      <c r="T16" s="19">
        <f>IF(S16=LISTE!$D$1,0,IF(S16=LISTE!$D$2,3,IF(S16=LISTE!$D$3,5,IF(S16=LISTE!$D$4,7,0))))</f>
        <v>0</v>
      </c>
      <c r="U16" s="53"/>
      <c r="V16" s="21">
        <f t="shared" si="1"/>
        <v>0</v>
      </c>
      <c r="W16" s="53"/>
      <c r="X16" s="53"/>
      <c r="Y16" s="53"/>
      <c r="Z16" s="18">
        <f t="shared" si="2"/>
        <v>0</v>
      </c>
    </row>
    <row r="17" spans="1:26" ht="15">
      <c r="A17" s="3"/>
      <c r="B17" s="5"/>
      <c r="C17" s="29"/>
      <c r="D17" s="80" t="str">
        <f t="shared" si="0"/>
        <v>DISQUALIFIÉ</v>
      </c>
      <c r="E17" s="53"/>
      <c r="F17" s="53"/>
      <c r="G17" s="53"/>
      <c r="H17" s="53"/>
      <c r="I17" s="98"/>
      <c r="J17" s="35">
        <f>IF(I17=LISTE!$D$1,0,IF(I17=LISTE!$D$2,3,IF(I17=LISTE!$D$3,5,IF(I17=LISTE!$D$4,7,0))))</f>
        <v>0</v>
      </c>
      <c r="K17" s="35"/>
      <c r="L17" s="35">
        <f>IF(K17=LISTE!$D$1,0,IF(K17=LISTE!$D$2,3,IF(K17=LISTE!$D$3,5,IF(K17=LISTE!$D$4,7,0))))</f>
        <v>0</v>
      </c>
      <c r="M17" s="35"/>
      <c r="N17" s="35">
        <f>IF(M17=LISTE!$D$1,0,IF(M17=LISTE!$D$2,3,IF(M17=LISTE!$D$3,5,IF(M17=LISTE!$D$4,7,0))))</f>
        <v>0</v>
      </c>
      <c r="O17" s="35"/>
      <c r="P17" s="35">
        <f>IF(O17=LISTE!$D$1,0,IF(O17=LISTE!$D$2,3,IF(O17=LISTE!$D$3,5,IF(O17=LISTE!$D$4,7,0))))</f>
        <v>0</v>
      </c>
      <c r="Q17" s="35"/>
      <c r="R17" s="35">
        <f>IF(Q17=LISTE!$D$1,0,IF(Q17=LISTE!$D$2,3,IF(Q17=LISTE!$D$3,5,IF(Q17=LISTE!$D$4,7,0))))</f>
        <v>0</v>
      </c>
      <c r="S17" s="35"/>
      <c r="T17" s="19">
        <f>IF(S17=LISTE!$D$1,0,IF(S17=LISTE!$D$2,3,IF(S17=LISTE!$D$3,5,IF(S17=LISTE!$D$4,7,0))))</f>
        <v>0</v>
      </c>
      <c r="U17" s="53"/>
      <c r="V17" s="21">
        <f t="shared" si="1"/>
        <v>0</v>
      </c>
      <c r="W17" s="53"/>
      <c r="X17" s="53"/>
      <c r="Y17" s="53"/>
      <c r="Z17" s="18">
        <f t="shared" si="2"/>
        <v>0</v>
      </c>
    </row>
    <row r="18" spans="1:26" ht="15">
      <c r="A18" s="3"/>
      <c r="B18" s="5"/>
      <c r="C18" s="29"/>
      <c r="D18" s="80" t="str">
        <f t="shared" si="0"/>
        <v>DISQUALIFIÉ</v>
      </c>
      <c r="E18" s="53"/>
      <c r="F18" s="53"/>
      <c r="G18" s="53"/>
      <c r="H18" s="53"/>
      <c r="I18" s="98"/>
      <c r="J18" s="35">
        <f>IF(I18=LISTE!$D$1,0,IF(I18=LISTE!$D$2,3,IF(I18=LISTE!$D$3,5,IF(I18=LISTE!$D$4,7,0))))</f>
        <v>0</v>
      </c>
      <c r="K18" s="35"/>
      <c r="L18" s="35">
        <f>IF(K18=LISTE!$D$1,0,IF(K18=LISTE!$D$2,3,IF(K18=LISTE!$D$3,5,IF(K18=LISTE!$D$4,7,0))))</f>
        <v>0</v>
      </c>
      <c r="M18" s="35"/>
      <c r="N18" s="35">
        <f>IF(M18=LISTE!$D$1,0,IF(M18=LISTE!$D$2,3,IF(M18=LISTE!$D$3,5,IF(M18=LISTE!$D$4,7,0))))</f>
        <v>0</v>
      </c>
      <c r="O18" s="35"/>
      <c r="P18" s="35">
        <f>IF(O18=LISTE!$D$1,0,IF(O18=LISTE!$D$2,3,IF(O18=LISTE!$D$3,5,IF(O18=LISTE!$D$4,7,0))))</f>
        <v>0</v>
      </c>
      <c r="Q18" s="35"/>
      <c r="R18" s="35">
        <f>IF(Q18=LISTE!$D$1,0,IF(Q18=LISTE!$D$2,3,IF(Q18=LISTE!$D$3,5,IF(Q18=LISTE!$D$4,7,0))))</f>
        <v>0</v>
      </c>
      <c r="S18" s="35"/>
      <c r="T18" s="19">
        <f>IF(S18=LISTE!$D$1,0,IF(S18=LISTE!$D$2,3,IF(S18=LISTE!$D$3,5,IF(S18=LISTE!$D$4,7,0))))</f>
        <v>0</v>
      </c>
      <c r="U18" s="53"/>
      <c r="V18" s="21">
        <f t="shared" si="1"/>
        <v>0</v>
      </c>
      <c r="W18" s="53"/>
      <c r="X18" s="53"/>
      <c r="Y18" s="53"/>
      <c r="Z18" s="18">
        <f t="shared" si="2"/>
        <v>0</v>
      </c>
    </row>
    <row r="19" spans="1:26" ht="15">
      <c r="A19" s="3"/>
      <c r="B19" s="5"/>
      <c r="C19" s="29"/>
      <c r="D19" s="80" t="str">
        <f t="shared" si="0"/>
        <v>DISQUALIFIÉ</v>
      </c>
      <c r="E19" s="53"/>
      <c r="F19" s="53"/>
      <c r="G19" s="53"/>
      <c r="H19" s="53"/>
      <c r="I19" s="98"/>
      <c r="J19" s="35">
        <f>IF(I19=LISTE!$D$1,0,IF(I19=LISTE!$D$2,3,IF(I19=LISTE!$D$3,5,IF(I19=LISTE!$D$4,7,0))))</f>
        <v>0</v>
      </c>
      <c r="K19" s="35"/>
      <c r="L19" s="35">
        <f>IF(K19=LISTE!$D$1,0,IF(K19=LISTE!$D$2,3,IF(K19=LISTE!$D$3,5,IF(K19=LISTE!$D$4,7,0))))</f>
        <v>0</v>
      </c>
      <c r="M19" s="35"/>
      <c r="N19" s="35">
        <f>IF(M19=LISTE!$D$1,0,IF(M19=LISTE!$D$2,3,IF(M19=LISTE!$D$3,5,IF(M19=LISTE!$D$4,7,0))))</f>
        <v>0</v>
      </c>
      <c r="O19" s="35"/>
      <c r="P19" s="35">
        <f>IF(O19=LISTE!$D$1,0,IF(O19=LISTE!$D$2,3,IF(O19=LISTE!$D$3,5,IF(O19=LISTE!$D$4,7,0))))</f>
        <v>0</v>
      </c>
      <c r="Q19" s="35"/>
      <c r="R19" s="35">
        <f>IF(Q19=LISTE!$D$1,0,IF(Q19=LISTE!$D$2,3,IF(Q19=LISTE!$D$3,5,IF(Q19=LISTE!$D$4,7,0))))</f>
        <v>0</v>
      </c>
      <c r="S19" s="35"/>
      <c r="T19" s="19">
        <f>IF(S19=LISTE!$D$1,0,IF(S19=LISTE!$D$2,3,IF(S19=LISTE!$D$3,5,IF(S19=LISTE!$D$4,7,0))))</f>
        <v>0</v>
      </c>
      <c r="U19" s="53"/>
      <c r="V19" s="21">
        <f t="shared" si="1"/>
        <v>0</v>
      </c>
      <c r="W19" s="53"/>
      <c r="X19" s="53"/>
      <c r="Y19" s="53"/>
      <c r="Z19" s="18">
        <f t="shared" si="2"/>
        <v>0</v>
      </c>
    </row>
    <row r="20" spans="1:26" ht="15">
      <c r="A20" s="3"/>
      <c r="B20" s="5"/>
      <c r="C20" s="29"/>
      <c r="D20" s="80" t="str">
        <f t="shared" si="0"/>
        <v>DISQUALIFIÉ</v>
      </c>
      <c r="E20" s="53"/>
      <c r="F20" s="53"/>
      <c r="G20" s="53"/>
      <c r="H20" s="53"/>
      <c r="I20" s="98"/>
      <c r="J20" s="35">
        <f>IF(I20=LISTE!$D$1,0,IF(I20=LISTE!$D$2,3,IF(I20=LISTE!$D$3,5,IF(I20=LISTE!$D$4,7,0))))</f>
        <v>0</v>
      </c>
      <c r="K20" s="35"/>
      <c r="L20" s="35">
        <f>IF(K20=LISTE!$D$1,0,IF(K20=LISTE!$D$2,3,IF(K20=LISTE!$D$3,5,IF(K20=LISTE!$D$4,7,0))))</f>
        <v>0</v>
      </c>
      <c r="M20" s="35"/>
      <c r="N20" s="35">
        <f>IF(M20=LISTE!$D$1,0,IF(M20=LISTE!$D$2,3,IF(M20=LISTE!$D$3,5,IF(M20=LISTE!$D$4,7,0))))</f>
        <v>0</v>
      </c>
      <c r="O20" s="35"/>
      <c r="P20" s="35">
        <f>IF(O20=LISTE!$D$1,0,IF(O20=LISTE!$D$2,3,IF(O20=LISTE!$D$3,5,IF(O20=LISTE!$D$4,7,0))))</f>
        <v>0</v>
      </c>
      <c r="Q20" s="35"/>
      <c r="R20" s="35">
        <f>IF(Q20=LISTE!$D$1,0,IF(Q20=LISTE!$D$2,3,IF(Q20=LISTE!$D$3,5,IF(Q20=LISTE!$D$4,7,0))))</f>
        <v>0</v>
      </c>
      <c r="S20" s="35"/>
      <c r="T20" s="19">
        <f>IF(S20=LISTE!$D$1,0,IF(S20=LISTE!$D$2,3,IF(S20=LISTE!$D$3,5,IF(S20=LISTE!$D$4,7,0))))</f>
        <v>0</v>
      </c>
      <c r="U20" s="53"/>
      <c r="V20" s="21">
        <f t="shared" si="1"/>
        <v>0</v>
      </c>
      <c r="W20" s="53"/>
      <c r="X20" s="53"/>
      <c r="Y20" s="53"/>
      <c r="Z20" s="18">
        <f t="shared" si="2"/>
        <v>0</v>
      </c>
    </row>
    <row r="21" spans="1:26" ht="15">
      <c r="A21" s="3"/>
      <c r="B21" s="5"/>
      <c r="C21" s="29"/>
      <c r="D21" s="80" t="str">
        <f t="shared" si="0"/>
        <v>DISQUALIFIÉ</v>
      </c>
      <c r="E21" s="53"/>
      <c r="F21" s="53"/>
      <c r="G21" s="53"/>
      <c r="H21" s="53"/>
      <c r="I21" s="98"/>
      <c r="J21" s="35">
        <f>IF(I21=LISTE!$D$1,0,IF(I21=LISTE!$D$2,3,IF(I21=LISTE!$D$3,5,IF(I21=LISTE!$D$4,7,0))))</f>
        <v>0</v>
      </c>
      <c r="K21" s="35"/>
      <c r="L21" s="35">
        <f>IF(K21=LISTE!$D$1,0,IF(K21=LISTE!$D$2,3,IF(K21=LISTE!$D$3,5,IF(K21=LISTE!$D$4,7,0))))</f>
        <v>0</v>
      </c>
      <c r="M21" s="35"/>
      <c r="N21" s="35">
        <f>IF(M21=LISTE!$D$1,0,IF(M21=LISTE!$D$2,3,IF(M21=LISTE!$D$3,5,IF(M21=LISTE!$D$4,7,0))))</f>
        <v>0</v>
      </c>
      <c r="O21" s="35"/>
      <c r="P21" s="35">
        <f>IF(O21=LISTE!$D$1,0,IF(O21=LISTE!$D$2,3,IF(O21=LISTE!$D$3,5,IF(O21=LISTE!$D$4,7,0))))</f>
        <v>0</v>
      </c>
      <c r="Q21" s="35"/>
      <c r="R21" s="35">
        <f>IF(Q21=LISTE!$D$1,0,IF(Q21=LISTE!$D$2,3,IF(Q21=LISTE!$D$3,5,IF(Q21=LISTE!$D$4,7,0))))</f>
        <v>0</v>
      </c>
      <c r="S21" s="35"/>
      <c r="T21" s="19">
        <f>IF(S21=LISTE!$D$1,0,IF(S21=LISTE!$D$2,3,IF(S21=LISTE!$D$3,5,IF(S21=LISTE!$D$4,7,0))))</f>
        <v>0</v>
      </c>
      <c r="U21" s="53"/>
      <c r="V21" s="21">
        <f t="shared" si="1"/>
        <v>0</v>
      </c>
      <c r="W21" s="53"/>
      <c r="X21" s="53"/>
      <c r="Y21" s="53"/>
      <c r="Z21" s="18">
        <f t="shared" si="2"/>
        <v>0</v>
      </c>
    </row>
    <row r="22" spans="1:26" ht="15">
      <c r="A22" s="3"/>
      <c r="B22" s="5"/>
      <c r="C22" s="29"/>
      <c r="D22" s="80" t="str">
        <f t="shared" si="0"/>
        <v>DISQUALIFIÉ</v>
      </c>
      <c r="E22" s="53"/>
      <c r="F22" s="53"/>
      <c r="G22" s="53"/>
      <c r="H22" s="53"/>
      <c r="I22" s="98"/>
      <c r="J22" s="35">
        <f>IF(I22=LISTE!$D$1,0,IF(I22=LISTE!$D$2,3,IF(I22=LISTE!$D$3,5,IF(I22=LISTE!$D$4,7,0))))</f>
        <v>0</v>
      </c>
      <c r="K22" s="35"/>
      <c r="L22" s="35">
        <f>IF(K22=LISTE!$D$1,0,IF(K22=LISTE!$D$2,3,IF(K22=LISTE!$D$3,5,IF(K22=LISTE!$D$4,7,0))))</f>
        <v>0</v>
      </c>
      <c r="M22" s="35"/>
      <c r="N22" s="35">
        <f>IF(M22=LISTE!$D$1,0,IF(M22=LISTE!$D$2,3,IF(M22=LISTE!$D$3,5,IF(M22=LISTE!$D$4,7,0))))</f>
        <v>0</v>
      </c>
      <c r="O22" s="35"/>
      <c r="P22" s="35">
        <f>IF(O22=LISTE!$D$1,0,IF(O22=LISTE!$D$2,3,IF(O22=LISTE!$D$3,5,IF(O22=LISTE!$D$4,7,0))))</f>
        <v>0</v>
      </c>
      <c r="Q22" s="35"/>
      <c r="R22" s="35">
        <f>IF(Q22=LISTE!$D$1,0,IF(Q22=LISTE!$D$2,3,IF(Q22=LISTE!$D$3,5,IF(Q22=LISTE!$D$4,7,0))))</f>
        <v>0</v>
      </c>
      <c r="S22" s="35"/>
      <c r="T22" s="19">
        <f>IF(S22=LISTE!$D$1,0,IF(S22=LISTE!$D$2,3,IF(S22=LISTE!$D$3,5,IF(S22=LISTE!$D$4,7,0))))</f>
        <v>0</v>
      </c>
      <c r="U22" s="53"/>
      <c r="V22" s="21">
        <f t="shared" si="1"/>
        <v>0</v>
      </c>
      <c r="W22" s="53"/>
      <c r="X22" s="53"/>
      <c r="Y22" s="53"/>
      <c r="Z22" s="18">
        <f t="shared" si="2"/>
        <v>0</v>
      </c>
    </row>
    <row r="23" spans="1:26" ht="15">
      <c r="A23" s="3"/>
      <c r="B23" s="5"/>
      <c r="C23" s="29"/>
      <c r="D23" s="80" t="str">
        <f t="shared" si="0"/>
        <v>DISQUALIFIÉ</v>
      </c>
      <c r="E23" s="53"/>
      <c r="F23" s="53"/>
      <c r="G23" s="53"/>
      <c r="H23" s="53"/>
      <c r="I23" s="98"/>
      <c r="J23" s="35">
        <f>IF(I23=LISTE!$D$1,0,IF(I23=LISTE!$D$2,3,IF(I23=LISTE!$D$3,5,IF(I23=LISTE!$D$4,7,0))))</f>
        <v>0</v>
      </c>
      <c r="K23" s="35"/>
      <c r="L23" s="35">
        <f>IF(K23=LISTE!$D$1,0,IF(K23=LISTE!$D$2,3,IF(K23=LISTE!$D$3,5,IF(K23=LISTE!$D$4,7,0))))</f>
        <v>0</v>
      </c>
      <c r="M23" s="35"/>
      <c r="N23" s="35">
        <f>IF(M23=LISTE!$D$1,0,IF(M23=LISTE!$D$2,3,IF(M23=LISTE!$D$3,5,IF(M23=LISTE!$D$4,7,0))))</f>
        <v>0</v>
      </c>
      <c r="O23" s="35"/>
      <c r="P23" s="35">
        <f>IF(O23=LISTE!$D$1,0,IF(O23=LISTE!$D$2,3,IF(O23=LISTE!$D$3,5,IF(O23=LISTE!$D$4,7,0))))</f>
        <v>0</v>
      </c>
      <c r="Q23" s="35"/>
      <c r="R23" s="35">
        <f>IF(Q23=LISTE!$D$1,0,IF(Q23=LISTE!$D$2,3,IF(Q23=LISTE!$D$3,5,IF(Q23=LISTE!$D$4,7,0))))</f>
        <v>0</v>
      </c>
      <c r="S23" s="35"/>
      <c r="T23" s="19">
        <f>IF(S23=LISTE!$D$1,0,IF(S23=LISTE!$D$2,3,IF(S23=LISTE!$D$3,5,IF(S23=LISTE!$D$4,7,0))))</f>
        <v>0</v>
      </c>
      <c r="U23" s="53"/>
      <c r="V23" s="21">
        <f t="shared" si="1"/>
        <v>0</v>
      </c>
      <c r="W23" s="53"/>
      <c r="X23" s="53"/>
      <c r="Y23" s="53"/>
      <c r="Z23" s="18">
        <f t="shared" si="2"/>
        <v>0</v>
      </c>
    </row>
    <row r="24" spans="1:26" ht="15">
      <c r="A24" s="3"/>
      <c r="B24" s="5"/>
      <c r="C24" s="29"/>
      <c r="D24" s="80" t="str">
        <f t="shared" si="0"/>
        <v>DISQUALIFIÉ</v>
      </c>
      <c r="E24" s="53"/>
      <c r="F24" s="53"/>
      <c r="G24" s="53"/>
      <c r="H24" s="53"/>
      <c r="I24" s="98"/>
      <c r="J24" s="35">
        <f>IF(I24=LISTE!$D$1,0,IF(I24=LISTE!$D$2,3,IF(I24=LISTE!$D$3,5,IF(I24=LISTE!$D$4,7,0))))</f>
        <v>0</v>
      </c>
      <c r="K24" s="35"/>
      <c r="L24" s="35">
        <f>IF(K24=LISTE!$D$1,0,IF(K24=LISTE!$D$2,3,IF(K24=LISTE!$D$3,5,IF(K24=LISTE!$D$4,7,0))))</f>
        <v>0</v>
      </c>
      <c r="M24" s="35"/>
      <c r="N24" s="35">
        <f>IF(M24=LISTE!$D$1,0,IF(M24=LISTE!$D$2,3,IF(M24=LISTE!$D$3,5,IF(M24=LISTE!$D$4,7,0))))</f>
        <v>0</v>
      </c>
      <c r="O24" s="35"/>
      <c r="P24" s="35">
        <f>IF(O24=LISTE!$D$1,0,IF(O24=LISTE!$D$2,3,IF(O24=LISTE!$D$3,5,IF(O24=LISTE!$D$4,7,0))))</f>
        <v>0</v>
      </c>
      <c r="Q24" s="35"/>
      <c r="R24" s="35">
        <f>IF(Q24=LISTE!$D$1,0,IF(Q24=LISTE!$D$2,3,IF(Q24=LISTE!$D$3,5,IF(Q24=LISTE!$D$4,7,0))))</f>
        <v>0</v>
      </c>
      <c r="S24" s="35"/>
      <c r="T24" s="19">
        <f>IF(S24=LISTE!$D$1,0,IF(S24=LISTE!$D$2,3,IF(S24=LISTE!$D$3,5,IF(S24=LISTE!$D$4,7,0))))</f>
        <v>0</v>
      </c>
      <c r="U24" s="53"/>
      <c r="V24" s="21">
        <f t="shared" si="1"/>
        <v>0</v>
      </c>
      <c r="W24" s="53"/>
      <c r="X24" s="53"/>
      <c r="Y24" s="53"/>
      <c r="Z24" s="18">
        <f t="shared" si="2"/>
        <v>0</v>
      </c>
    </row>
    <row r="25" spans="1:26" ht="15">
      <c r="A25" s="3"/>
      <c r="B25" s="5"/>
      <c r="C25" s="29"/>
      <c r="D25" s="80" t="str">
        <f t="shared" si="0"/>
        <v>DISQUALIFIÉ</v>
      </c>
      <c r="E25" s="53"/>
      <c r="F25" s="53"/>
      <c r="G25" s="53"/>
      <c r="H25" s="53"/>
      <c r="I25" s="98"/>
      <c r="J25" s="35">
        <f>IF(I25=LISTE!$D$1,0,IF(I25=LISTE!$D$2,3,IF(I25=LISTE!$D$3,5,IF(I25=LISTE!$D$4,7,0))))</f>
        <v>0</v>
      </c>
      <c r="K25" s="35"/>
      <c r="L25" s="35">
        <f>IF(K25=LISTE!$D$1,0,IF(K25=LISTE!$D$2,3,IF(K25=LISTE!$D$3,5,IF(K25=LISTE!$D$4,7,0))))</f>
        <v>0</v>
      </c>
      <c r="M25" s="35"/>
      <c r="N25" s="35">
        <f>IF(M25=LISTE!$D$1,0,IF(M25=LISTE!$D$2,3,IF(M25=LISTE!$D$3,5,IF(M25=LISTE!$D$4,7,0))))</f>
        <v>0</v>
      </c>
      <c r="O25" s="35"/>
      <c r="P25" s="35">
        <f>IF(O25=LISTE!$D$1,0,IF(O25=LISTE!$D$2,3,IF(O25=LISTE!$D$3,5,IF(O25=LISTE!$D$4,7,0))))</f>
        <v>0</v>
      </c>
      <c r="Q25" s="35"/>
      <c r="R25" s="35">
        <f>IF(Q25=LISTE!$D$1,0,IF(Q25=LISTE!$D$2,3,IF(Q25=LISTE!$D$3,5,IF(Q25=LISTE!$D$4,7,0))))</f>
        <v>0</v>
      </c>
      <c r="S25" s="35"/>
      <c r="T25" s="19">
        <f>IF(S25=LISTE!$D$1,0,IF(S25=LISTE!$D$2,3,IF(S25=LISTE!$D$3,5,IF(S25=LISTE!$D$4,7,0))))</f>
        <v>0</v>
      </c>
      <c r="U25" s="53"/>
      <c r="V25" s="21">
        <f t="shared" si="1"/>
        <v>0</v>
      </c>
      <c r="W25" s="53"/>
      <c r="X25" s="53"/>
      <c r="Y25" s="53"/>
      <c r="Z25" s="18">
        <f t="shared" si="2"/>
        <v>0</v>
      </c>
    </row>
    <row r="26" spans="1:26" ht="15">
      <c r="A26" s="3"/>
      <c r="B26" s="5"/>
      <c r="C26" s="29"/>
      <c r="D26" s="80" t="str">
        <f t="shared" si="0"/>
        <v>DISQUALIFIÉ</v>
      </c>
      <c r="E26" s="53"/>
      <c r="F26" s="53"/>
      <c r="G26" s="53"/>
      <c r="H26" s="53"/>
      <c r="I26" s="98"/>
      <c r="J26" s="35">
        <f>IF(I26=LISTE!$D$1,0,IF(I26=LISTE!$D$2,3,IF(I26=LISTE!$D$3,5,IF(I26=LISTE!$D$4,7,0))))</f>
        <v>0</v>
      </c>
      <c r="K26" s="35"/>
      <c r="L26" s="35">
        <f>IF(K26=LISTE!$D$1,0,IF(K26=LISTE!$D$2,3,IF(K26=LISTE!$D$3,5,IF(K26=LISTE!$D$4,7,0))))</f>
        <v>0</v>
      </c>
      <c r="M26" s="35"/>
      <c r="N26" s="35">
        <f>IF(M26=LISTE!$D$1,0,IF(M26=LISTE!$D$2,3,IF(M26=LISTE!$D$3,5,IF(M26=LISTE!$D$4,7,0))))</f>
        <v>0</v>
      </c>
      <c r="O26" s="35"/>
      <c r="P26" s="35">
        <f>IF(O26=LISTE!$D$1,0,IF(O26=LISTE!$D$2,3,IF(O26=LISTE!$D$3,5,IF(O26=LISTE!$D$4,7,0))))</f>
        <v>0</v>
      </c>
      <c r="Q26" s="35"/>
      <c r="R26" s="35">
        <f>IF(Q26=LISTE!$D$1,0,IF(Q26=LISTE!$D$2,3,IF(Q26=LISTE!$D$3,5,IF(Q26=LISTE!$D$4,7,0))))</f>
        <v>0</v>
      </c>
      <c r="S26" s="35"/>
      <c r="T26" s="19">
        <f>IF(S26=LISTE!$D$1,0,IF(S26=LISTE!$D$2,3,IF(S26=LISTE!$D$3,5,IF(S26=LISTE!$D$4,7,0))))</f>
        <v>0</v>
      </c>
      <c r="U26" s="53"/>
      <c r="V26" s="21">
        <f t="shared" si="1"/>
        <v>0</v>
      </c>
      <c r="W26" s="53"/>
      <c r="X26" s="53"/>
      <c r="Y26" s="53"/>
      <c r="Z26" s="18">
        <f t="shared" si="2"/>
        <v>0</v>
      </c>
    </row>
    <row r="27" spans="1:26" ht="15">
      <c r="A27" s="3"/>
      <c r="B27" s="5"/>
      <c r="C27" s="29"/>
      <c r="D27" s="80" t="str">
        <f t="shared" si="0"/>
        <v>DISQUALIFIÉ</v>
      </c>
      <c r="E27" s="53"/>
      <c r="F27" s="53"/>
      <c r="G27" s="53"/>
      <c r="H27" s="53"/>
      <c r="I27" s="98"/>
      <c r="J27" s="35">
        <f>IF(I27=LISTE!$D$1,0,IF(I27=LISTE!$D$2,3,IF(I27=LISTE!$D$3,5,IF(I27=LISTE!$D$4,7,0))))</f>
        <v>0</v>
      </c>
      <c r="K27" s="35"/>
      <c r="L27" s="35">
        <f>IF(K27=LISTE!$D$1,0,IF(K27=LISTE!$D$2,3,IF(K27=LISTE!$D$3,5,IF(K27=LISTE!$D$4,7,0))))</f>
        <v>0</v>
      </c>
      <c r="M27" s="35"/>
      <c r="N27" s="35">
        <f>IF(M27=LISTE!$D$1,0,IF(M27=LISTE!$D$2,3,IF(M27=LISTE!$D$3,5,IF(M27=LISTE!$D$4,7,0))))</f>
        <v>0</v>
      </c>
      <c r="O27" s="35"/>
      <c r="P27" s="35">
        <f>IF(O27=LISTE!$D$1,0,IF(O27=LISTE!$D$2,3,IF(O27=LISTE!$D$3,5,IF(O27=LISTE!$D$4,7,0))))</f>
        <v>0</v>
      </c>
      <c r="Q27" s="35"/>
      <c r="R27" s="35">
        <f>IF(Q27=LISTE!$D$1,0,IF(Q27=LISTE!$D$2,3,IF(Q27=LISTE!$D$3,5,IF(Q27=LISTE!$D$4,7,0))))</f>
        <v>0</v>
      </c>
      <c r="S27" s="35"/>
      <c r="T27" s="19">
        <f>IF(S27=LISTE!$D$1,0,IF(S27=LISTE!$D$2,3,IF(S27=LISTE!$D$3,5,IF(S27=LISTE!$D$4,7,0))))</f>
        <v>0</v>
      </c>
      <c r="U27" s="53"/>
      <c r="V27" s="21">
        <f t="shared" si="1"/>
        <v>0</v>
      </c>
      <c r="W27" s="53"/>
      <c r="X27" s="53"/>
      <c r="Y27" s="53"/>
      <c r="Z27" s="18">
        <f t="shared" si="2"/>
        <v>0</v>
      </c>
    </row>
    <row r="28" spans="1:26" ht="15">
      <c r="A28" s="3"/>
      <c r="B28" s="5"/>
      <c r="C28" s="29"/>
      <c r="D28" s="80" t="str">
        <f t="shared" si="0"/>
        <v>DISQUALIFIÉ</v>
      </c>
      <c r="E28" s="53"/>
      <c r="F28" s="53"/>
      <c r="G28" s="53"/>
      <c r="H28" s="53"/>
      <c r="I28" s="98"/>
      <c r="J28" s="35">
        <f>IF(I28=LISTE!$D$1,0,IF(I28=LISTE!$D$2,3,IF(I28=LISTE!$D$3,5,IF(I28=LISTE!$D$4,7,0))))</f>
        <v>0</v>
      </c>
      <c r="K28" s="35"/>
      <c r="L28" s="35">
        <f>IF(K28=LISTE!$D$1,0,IF(K28=LISTE!$D$2,3,IF(K28=LISTE!$D$3,5,IF(K28=LISTE!$D$4,7,0))))</f>
        <v>0</v>
      </c>
      <c r="M28" s="35"/>
      <c r="N28" s="35">
        <f>IF(M28=LISTE!$D$1,0,IF(M28=LISTE!$D$2,3,IF(M28=LISTE!$D$3,5,IF(M28=LISTE!$D$4,7,0))))</f>
        <v>0</v>
      </c>
      <c r="O28" s="35"/>
      <c r="P28" s="35">
        <f>IF(O28=LISTE!$D$1,0,IF(O28=LISTE!$D$2,3,IF(O28=LISTE!$D$3,5,IF(O28=LISTE!$D$4,7,0))))</f>
        <v>0</v>
      </c>
      <c r="Q28" s="35"/>
      <c r="R28" s="35">
        <f>IF(Q28=LISTE!$D$1,0,IF(Q28=LISTE!$D$2,3,IF(Q28=LISTE!$D$3,5,IF(Q28=LISTE!$D$4,7,0))))</f>
        <v>0</v>
      </c>
      <c r="S28" s="35"/>
      <c r="T28" s="19">
        <f>IF(S28=LISTE!$D$1,0,IF(S28=LISTE!$D$2,3,IF(S28=LISTE!$D$3,5,IF(S28=LISTE!$D$4,7,0))))</f>
        <v>0</v>
      </c>
      <c r="U28" s="53"/>
      <c r="V28" s="21">
        <f t="shared" si="1"/>
        <v>0</v>
      </c>
      <c r="W28" s="53"/>
      <c r="X28" s="53"/>
      <c r="Y28" s="53"/>
      <c r="Z28" s="18">
        <f t="shared" si="2"/>
        <v>0</v>
      </c>
    </row>
    <row r="29" spans="1:26" ht="15">
      <c r="A29" s="3"/>
      <c r="B29" s="5"/>
      <c r="C29" s="29"/>
      <c r="D29" s="80" t="str">
        <f t="shared" si="0"/>
        <v>DISQUALIFIÉ</v>
      </c>
      <c r="E29" s="53"/>
      <c r="F29" s="53"/>
      <c r="G29" s="53"/>
      <c r="H29" s="53"/>
      <c r="I29" s="98"/>
      <c r="J29" s="35">
        <f>IF(I29=LISTE!$D$1,0,IF(I29=LISTE!$D$2,3,IF(I29=LISTE!$D$3,5,IF(I29=LISTE!$D$4,7,0))))</f>
        <v>0</v>
      </c>
      <c r="K29" s="35"/>
      <c r="L29" s="35">
        <f>IF(K29=LISTE!$D$1,0,IF(K29=LISTE!$D$2,3,IF(K29=LISTE!$D$3,5,IF(K29=LISTE!$D$4,7,0))))</f>
        <v>0</v>
      </c>
      <c r="M29" s="35"/>
      <c r="N29" s="35">
        <f>IF(M29=LISTE!$D$1,0,IF(M29=LISTE!$D$2,3,IF(M29=LISTE!$D$3,5,IF(M29=LISTE!$D$4,7,0))))</f>
        <v>0</v>
      </c>
      <c r="O29" s="35"/>
      <c r="P29" s="35">
        <f>IF(O29=LISTE!$D$1,0,IF(O29=LISTE!$D$2,3,IF(O29=LISTE!$D$3,5,IF(O29=LISTE!$D$4,7,0))))</f>
        <v>0</v>
      </c>
      <c r="Q29" s="35"/>
      <c r="R29" s="35">
        <f>IF(Q29=LISTE!$D$1,0,IF(Q29=LISTE!$D$2,3,IF(Q29=LISTE!$D$3,5,IF(Q29=LISTE!$D$4,7,0))))</f>
        <v>0</v>
      </c>
      <c r="S29" s="35"/>
      <c r="T29" s="19">
        <f>IF(S29=LISTE!$D$1,0,IF(S29=LISTE!$D$2,3,IF(S29=LISTE!$D$3,5,IF(S29=LISTE!$D$4,7,0))))</f>
        <v>0</v>
      </c>
      <c r="U29" s="53"/>
      <c r="V29" s="21">
        <f t="shared" si="1"/>
        <v>0</v>
      </c>
      <c r="W29" s="53"/>
      <c r="X29" s="53"/>
      <c r="Y29" s="53"/>
      <c r="Z29" s="18">
        <f t="shared" si="2"/>
        <v>0</v>
      </c>
    </row>
    <row r="30" spans="1:26" ht="15">
      <c r="A30" s="3"/>
      <c r="B30" s="5"/>
      <c r="C30" s="29"/>
      <c r="D30" s="80" t="str">
        <f t="shared" si="0"/>
        <v>DISQUALIFIÉ</v>
      </c>
      <c r="E30" s="53"/>
      <c r="F30" s="53"/>
      <c r="G30" s="53"/>
      <c r="H30" s="53"/>
      <c r="I30" s="98"/>
      <c r="J30" s="35">
        <f>IF(I30=LISTE!$D$1,0,IF(I30=LISTE!$D$2,3,IF(I30=LISTE!$D$3,5,IF(I30=LISTE!$D$4,7,0))))</f>
        <v>0</v>
      </c>
      <c r="K30" s="35"/>
      <c r="L30" s="35">
        <f>IF(K30=LISTE!$D$1,0,IF(K30=LISTE!$D$2,3,IF(K30=LISTE!$D$3,5,IF(K30=LISTE!$D$4,7,0))))</f>
        <v>0</v>
      </c>
      <c r="M30" s="35"/>
      <c r="N30" s="35">
        <f>IF(M30=LISTE!$D$1,0,IF(M30=LISTE!$D$2,3,IF(M30=LISTE!$D$3,5,IF(M30=LISTE!$D$4,7,0))))</f>
        <v>0</v>
      </c>
      <c r="O30" s="35"/>
      <c r="P30" s="35">
        <f>IF(O30=LISTE!$D$1,0,IF(O30=LISTE!$D$2,3,IF(O30=LISTE!$D$3,5,IF(O30=LISTE!$D$4,7,0))))</f>
        <v>0</v>
      </c>
      <c r="Q30" s="35"/>
      <c r="R30" s="35">
        <f>IF(Q30=LISTE!$D$1,0,IF(Q30=LISTE!$D$2,3,IF(Q30=LISTE!$D$3,5,IF(Q30=LISTE!$D$4,7,0))))</f>
        <v>0</v>
      </c>
      <c r="S30" s="35"/>
      <c r="T30" s="19">
        <f>IF(S30=LISTE!$D$1,0,IF(S30=LISTE!$D$2,3,IF(S30=LISTE!$D$3,5,IF(S30=LISTE!$D$4,7,0))))</f>
        <v>0</v>
      </c>
      <c r="U30" s="53"/>
      <c r="V30" s="21">
        <f t="shared" si="1"/>
        <v>0</v>
      </c>
      <c r="W30" s="53"/>
      <c r="X30" s="53"/>
      <c r="Y30" s="53"/>
      <c r="Z30" s="18">
        <f t="shared" si="2"/>
        <v>0</v>
      </c>
    </row>
    <row r="31" spans="1:26" ht="15">
      <c r="A31" s="3"/>
      <c r="B31" s="5"/>
      <c r="C31" s="29"/>
      <c r="D31" s="80" t="str">
        <f t="shared" si="0"/>
        <v>DISQUALIFIÉ</v>
      </c>
      <c r="E31" s="53"/>
      <c r="F31" s="53"/>
      <c r="G31" s="53"/>
      <c r="H31" s="53"/>
      <c r="I31" s="98"/>
      <c r="J31" s="35">
        <f>IF(I31=LISTE!$D$1,0,IF(I31=LISTE!$D$2,3,IF(I31=LISTE!$D$3,5,IF(I31=LISTE!$D$4,7,0))))</f>
        <v>0</v>
      </c>
      <c r="K31" s="35"/>
      <c r="L31" s="35">
        <f>IF(K31=LISTE!$D$1,0,IF(K31=LISTE!$D$2,3,IF(K31=LISTE!$D$3,5,IF(K31=LISTE!$D$4,7,0))))</f>
        <v>0</v>
      </c>
      <c r="M31" s="35"/>
      <c r="N31" s="35">
        <f>IF(M31=LISTE!$D$1,0,IF(M31=LISTE!$D$2,3,IF(M31=LISTE!$D$3,5,IF(M31=LISTE!$D$4,7,0))))</f>
        <v>0</v>
      </c>
      <c r="O31" s="35"/>
      <c r="P31" s="35">
        <f>IF(O31=LISTE!$D$1,0,IF(O31=LISTE!$D$2,3,IF(O31=LISTE!$D$3,5,IF(O31=LISTE!$D$4,7,0))))</f>
        <v>0</v>
      </c>
      <c r="Q31" s="35"/>
      <c r="R31" s="35">
        <f>IF(Q31=LISTE!$D$1,0,IF(Q31=LISTE!$D$2,3,IF(Q31=LISTE!$D$3,5,IF(Q31=LISTE!$D$4,7,0))))</f>
        <v>0</v>
      </c>
      <c r="S31" s="35"/>
      <c r="T31" s="19">
        <f>IF(S31=LISTE!$D$1,0,IF(S31=LISTE!$D$2,3,IF(S31=LISTE!$D$3,5,IF(S31=LISTE!$D$4,7,0))))</f>
        <v>0</v>
      </c>
      <c r="U31" s="53"/>
      <c r="V31" s="21">
        <f t="shared" si="1"/>
        <v>0</v>
      </c>
      <c r="W31" s="53"/>
      <c r="X31" s="53"/>
      <c r="Y31" s="53"/>
      <c r="Z31" s="18">
        <f t="shared" si="2"/>
        <v>0</v>
      </c>
    </row>
  </sheetData>
  <sheetProtection password="C7A7" sheet="1"/>
  <conditionalFormatting sqref="Z5:Z31">
    <cfRule type="top10" priority="5" dxfId="0" stopIfTrue="1" rank="3"/>
    <cfRule type="top10" priority="6" dxfId="0" stopIfTrue="1" rank="3"/>
  </conditionalFormatting>
  <conditionalFormatting sqref="C5:C31">
    <cfRule type="containsBlanks" priority="1" dxfId="6" stopIfTrue="1">
      <formula>LEN(TRIM(C5))=0</formula>
    </cfRule>
    <cfRule type="cellIs" priority="2" dxfId="0" operator="between" stopIfTrue="1">
      <formula>0.8</formula>
      <formula>1</formula>
    </cfRule>
    <cfRule type="cellIs" priority="3" dxfId="1" operator="between" stopIfTrue="1">
      <formula>0</formula>
      <formula>79</formula>
    </cfRule>
  </conditionalFormatting>
  <dataValidations count="3">
    <dataValidation type="list" allowBlank="1" showInputMessage="1" showErrorMessage="1" promptTitle="GRADE" prompt="Sélectionner le grade qui corespond au cadet" sqref="A5:A31">
      <formula1>grade</formula1>
    </dataValidation>
    <dataValidation type="list" showInputMessage="1" showErrorMessage="1" sqref="I5:I31">
      <formula1>NORMESOREN</formula1>
    </dataValidation>
    <dataValidation type="list" allowBlank="1" showInputMessage="1" showErrorMessage="1" sqref="O5:O31 Q5:Q31 K5:K31 S5:T31 M5:M31">
      <formula1>NORMESOREN</formula1>
    </dataValidation>
  </dataValidations>
  <printOptions/>
  <pageMargins left="0.7" right="0.7" top="0.75" bottom="0.75" header="0.3" footer="0.3"/>
  <pageSetup horizontalDpi="600" verticalDpi="600" orientation="landscape" paperSize="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pane xSplit="2" ySplit="4" topLeftCell="C5" activePane="bottomRight" state="frozen"/>
      <selection pane="topLeft" activeCell="E6" sqref="E6:H6"/>
      <selection pane="topRight" activeCell="E6" sqref="E6:H6"/>
      <selection pane="bottomLeft" activeCell="E6" sqref="E6:H6"/>
      <selection pane="bottomRight" activeCell="I3" sqref="I3"/>
    </sheetView>
  </sheetViews>
  <sheetFormatPr defaultColWidth="11.421875" defaultRowHeight="15"/>
  <cols>
    <col min="1" max="1" width="7.421875" style="82" customWidth="1"/>
    <col min="2" max="4" width="20.421875" style="82" customWidth="1"/>
    <col min="5" max="5" width="9.28125" style="82" customWidth="1"/>
    <col min="6" max="6" width="14.140625" style="82" customWidth="1"/>
    <col min="7" max="7" width="10.8515625" style="82" customWidth="1"/>
    <col min="8" max="8" width="12.8515625" style="82" customWidth="1"/>
    <col min="9" max="9" width="22.00390625" style="82" customWidth="1"/>
    <col min="10" max="10" width="22.00390625" style="82" hidden="1" customWidth="1"/>
    <col min="11" max="11" width="22.00390625" style="82" customWidth="1"/>
    <col min="12" max="12" width="22.00390625" style="82" hidden="1" customWidth="1"/>
    <col min="13" max="13" width="22.00390625" style="82" customWidth="1"/>
    <col min="14" max="14" width="22.00390625" style="82" hidden="1" customWidth="1"/>
    <col min="15" max="15" width="22.00390625" style="82" customWidth="1"/>
    <col min="16" max="16" width="22.00390625" style="82" hidden="1" customWidth="1"/>
    <col min="17" max="17" width="22.00390625" style="82" customWidth="1"/>
    <col min="18" max="18" width="22.00390625" style="82" hidden="1" customWidth="1"/>
    <col min="19" max="19" width="21.140625" style="82" customWidth="1"/>
    <col min="20" max="20" width="21.140625" style="82" hidden="1" customWidth="1"/>
    <col min="21" max="21" width="7.7109375" style="82" customWidth="1"/>
    <col min="22" max="22" width="11.421875" style="82" customWidth="1"/>
    <col min="23" max="23" width="11.28125" style="82" customWidth="1"/>
    <col min="24" max="24" width="8.00390625" style="82" customWidth="1"/>
    <col min="25" max="25" width="9.421875" style="82" customWidth="1"/>
    <col min="26" max="16384" width="11.421875" style="82" customWidth="1"/>
  </cols>
  <sheetData>
    <row r="1" ht="15.75">
      <c r="A1" s="81" t="s">
        <v>7</v>
      </c>
    </row>
    <row r="2" spans="9:19" ht="15">
      <c r="I2" s="82" t="s">
        <v>53</v>
      </c>
      <c r="K2" s="82" t="s">
        <v>52</v>
      </c>
      <c r="M2" s="82" t="s">
        <v>51</v>
      </c>
      <c r="O2" s="82" t="s">
        <v>50</v>
      </c>
      <c r="Q2" s="82" t="s">
        <v>49</v>
      </c>
      <c r="S2" s="82" t="s">
        <v>48</v>
      </c>
    </row>
    <row r="3" spans="1:26" s="85" customFormat="1" ht="69" customHeight="1">
      <c r="A3" s="83" t="s">
        <v>1</v>
      </c>
      <c r="B3" s="83" t="s">
        <v>2</v>
      </c>
      <c r="C3" s="95" t="s">
        <v>64</v>
      </c>
      <c r="D3" s="83"/>
      <c r="E3" s="95" t="s">
        <v>22</v>
      </c>
      <c r="F3" s="95" t="s">
        <v>23</v>
      </c>
      <c r="G3" s="95" t="s">
        <v>24</v>
      </c>
      <c r="H3" s="95" t="s">
        <v>25</v>
      </c>
      <c r="I3" s="95" t="s">
        <v>198</v>
      </c>
      <c r="J3" s="95"/>
      <c r="K3" s="95" t="s">
        <v>198</v>
      </c>
      <c r="L3" s="95"/>
      <c r="M3" s="95" t="s">
        <v>198</v>
      </c>
      <c r="N3" s="95"/>
      <c r="O3" s="95" t="s">
        <v>198</v>
      </c>
      <c r="P3" s="95"/>
      <c r="Q3" s="95" t="s">
        <v>198</v>
      </c>
      <c r="R3" s="95"/>
      <c r="S3" s="95" t="s">
        <v>198</v>
      </c>
      <c r="T3" s="84"/>
      <c r="U3" s="84" t="s">
        <v>26</v>
      </c>
      <c r="V3" s="83" t="s">
        <v>3</v>
      </c>
      <c r="W3" s="84" t="s">
        <v>29</v>
      </c>
      <c r="X3" s="84" t="s">
        <v>27</v>
      </c>
      <c r="Y3" s="84" t="s">
        <v>28</v>
      </c>
      <c r="Z3" s="83" t="s">
        <v>4</v>
      </c>
    </row>
    <row r="4" spans="1:26" ht="22.5">
      <c r="A4" s="87"/>
      <c r="B4" s="87"/>
      <c r="C4" s="96">
        <v>0.8</v>
      </c>
      <c r="D4" s="87"/>
      <c r="E4" s="87" t="s">
        <v>65</v>
      </c>
      <c r="F4" s="97" t="s">
        <v>66</v>
      </c>
      <c r="G4" s="97" t="s">
        <v>65</v>
      </c>
      <c r="H4" s="97" t="s">
        <v>67</v>
      </c>
      <c r="I4" s="99"/>
      <c r="J4" s="99"/>
      <c r="K4" s="97"/>
      <c r="L4" s="97"/>
      <c r="M4" s="97"/>
      <c r="N4" s="97"/>
      <c r="O4" s="97"/>
      <c r="P4" s="97"/>
      <c r="Q4" s="97"/>
      <c r="R4" s="97"/>
      <c r="S4" s="97"/>
      <c r="T4" s="90"/>
      <c r="U4" s="90" t="s">
        <v>71</v>
      </c>
      <c r="V4" s="87"/>
      <c r="W4" s="91" t="s">
        <v>73</v>
      </c>
      <c r="X4" s="92" t="s">
        <v>69</v>
      </c>
      <c r="Y4" s="92" t="s">
        <v>70</v>
      </c>
      <c r="Z4" s="87"/>
    </row>
    <row r="5" spans="1:26" ht="15">
      <c r="A5" s="12"/>
      <c r="B5" s="12"/>
      <c r="C5" s="29"/>
      <c r="D5" s="66" t="str">
        <f>IF(C5&lt;$C$4,"DISQUALIFIÉ","QUALIFIÉ")</f>
        <v>DISQUALIFIÉ</v>
      </c>
      <c r="E5" s="12"/>
      <c r="F5" s="32"/>
      <c r="G5" s="32"/>
      <c r="H5" s="32"/>
      <c r="I5" s="98"/>
      <c r="J5" s="35">
        <f>IF(I5=LISTE!$D$1,0,IF(I5=LISTE!$D$2,3,IF(I5=LISTE!$D$3,5,IF(I5=LISTE!$D$4,7,0))))</f>
        <v>0</v>
      </c>
      <c r="K5" s="35"/>
      <c r="L5" s="35">
        <f>IF(K5=LISTE!$D$1,0,IF(K5=LISTE!$D$2,3,IF(K5=LISTE!$D$3,5,IF(K5=LISTE!$D$4,7,0))))</f>
        <v>0</v>
      </c>
      <c r="M5" s="35"/>
      <c r="N5" s="35">
        <f>IF(M5=LISTE!$D$1,0,IF(M5=LISTE!$D$2,3,IF(M5=LISTE!$D$3,5,IF(M5=LISTE!$D$4,7,0))))</f>
        <v>0</v>
      </c>
      <c r="O5" s="35"/>
      <c r="P5" s="35">
        <f>IF(O5=LISTE!$D$1,0,IF(O5=LISTE!$D$2,3,IF(O5=LISTE!$D$3,5,IF(O5=LISTE!$D$4,7,0))))</f>
        <v>0</v>
      </c>
      <c r="Q5" s="35"/>
      <c r="R5" s="35">
        <f>IF(Q5=LISTE!$D$1,0,IF(Q5=LISTE!$D$2,3,IF(Q5=LISTE!$D$3,5,IF(Q5=LISTE!$D$4,7,0))))</f>
        <v>0</v>
      </c>
      <c r="S5" s="35"/>
      <c r="T5" s="19">
        <f>IF(S5=LISTE!$D$1,0,IF(S5=LISTE!$D$2,3,IF(S5=LISTE!$D$3,5,IF(S5=LISTE!$D$4,7,0))))</f>
        <v>0</v>
      </c>
      <c r="U5" s="53"/>
      <c r="V5" s="18">
        <f>(E5*2)+(F5*1)+(G5*2)+(H5*4)+J5+L5+N5+P5+R5+T5+(U5*5)</f>
        <v>0</v>
      </c>
      <c r="W5" s="53"/>
      <c r="X5" s="53"/>
      <c r="Y5" s="53"/>
      <c r="Z5" s="18">
        <f>V5+(W5*-1)+(X5*-5)+(Y5*-10)</f>
        <v>0</v>
      </c>
    </row>
    <row r="6" spans="1:26" ht="15">
      <c r="A6" s="3"/>
      <c r="B6" s="3"/>
      <c r="C6" s="29"/>
      <c r="D6" s="66" t="str">
        <f aca="true" t="shared" si="0" ref="D6:D24">IF(C6&lt;$C$4,"DISQUALIFIÉ","QUALIFIÉ")</f>
        <v>DISQUALIFIÉ</v>
      </c>
      <c r="E6" s="20"/>
      <c r="F6" s="53"/>
      <c r="G6" s="53"/>
      <c r="H6" s="53"/>
      <c r="I6" s="98"/>
      <c r="J6" s="35">
        <f>IF(I6=LISTE!$D$1,0,IF(I6=LISTE!$D$2,3,IF(I6=LISTE!$D$3,5,IF(I6=LISTE!$D$4,7,0))))</f>
        <v>0</v>
      </c>
      <c r="K6" s="35"/>
      <c r="L6" s="35">
        <f>IF(K6=LISTE!$D$1,0,IF(K6=LISTE!$D$2,3,IF(K6=LISTE!$D$3,5,IF(K6=LISTE!$D$4,7,0))))</f>
        <v>0</v>
      </c>
      <c r="M6" s="35"/>
      <c r="N6" s="35">
        <f>IF(M6=LISTE!$D$1,0,IF(M6=LISTE!$D$2,3,IF(M6=LISTE!$D$3,5,IF(M6=LISTE!$D$4,7,0))))</f>
        <v>0</v>
      </c>
      <c r="O6" s="35"/>
      <c r="P6" s="35">
        <f>IF(O6=LISTE!$D$1,0,IF(O6=LISTE!$D$2,3,IF(O6=LISTE!$D$3,5,IF(O6=LISTE!$D$4,7,0))))</f>
        <v>0</v>
      </c>
      <c r="Q6" s="35"/>
      <c r="R6" s="35">
        <f>IF(Q6=LISTE!$D$1,0,IF(Q6=LISTE!$D$2,3,IF(Q6=LISTE!$D$3,5,IF(Q6=LISTE!$D$4,7,0))))</f>
        <v>0</v>
      </c>
      <c r="S6" s="35"/>
      <c r="T6" s="19">
        <f>IF(S6=LISTE!$D$1,0,IF(S6=LISTE!$D$2,3,IF(S6=LISTE!$D$3,5,IF(S6=LISTE!$D$4,7,0))))</f>
        <v>0</v>
      </c>
      <c r="U6" s="53"/>
      <c r="V6" s="18">
        <f aca="true" t="shared" si="1" ref="V6:V24">(E6*2)+(F6*1)+(G6*2)+(H6*4)+J6+L6+N6+P6+R6+T6+(U6*5)</f>
        <v>0</v>
      </c>
      <c r="W6" s="55"/>
      <c r="X6" s="54"/>
      <c r="Y6" s="54"/>
      <c r="Z6" s="18">
        <f aca="true" t="shared" si="2" ref="Z6:Z21">V6+(W6*-1)+(X6*-5)+(Y6*-10)</f>
        <v>0</v>
      </c>
    </row>
    <row r="7" spans="1:26" ht="15">
      <c r="A7" s="3"/>
      <c r="B7" s="3"/>
      <c r="C7" s="29"/>
      <c r="D7" s="66" t="str">
        <f t="shared" si="0"/>
        <v>DISQUALIFIÉ</v>
      </c>
      <c r="E7" s="20"/>
      <c r="F7" s="53"/>
      <c r="G7" s="53"/>
      <c r="H7" s="53"/>
      <c r="I7" s="98"/>
      <c r="J7" s="35">
        <f>IF(I7=LISTE!$D$1,0,IF(I7=LISTE!$D$2,3,IF(I7=LISTE!$D$3,5,IF(I7=LISTE!$D$4,7,0))))</f>
        <v>0</v>
      </c>
      <c r="K7" s="35"/>
      <c r="L7" s="35">
        <f>IF(K7=LISTE!$D$1,0,IF(K7=LISTE!$D$2,3,IF(K7=LISTE!$D$3,5,IF(K7=LISTE!$D$4,7,0))))</f>
        <v>0</v>
      </c>
      <c r="M7" s="35"/>
      <c r="N7" s="35">
        <f>IF(M7=LISTE!$D$1,0,IF(M7=LISTE!$D$2,3,IF(M7=LISTE!$D$3,5,IF(M7=LISTE!$D$4,7,0))))</f>
        <v>0</v>
      </c>
      <c r="O7" s="35"/>
      <c r="P7" s="35">
        <f>IF(O7=LISTE!$D$1,0,IF(O7=LISTE!$D$2,3,IF(O7=LISTE!$D$3,5,IF(O7=LISTE!$D$4,7,0))))</f>
        <v>0</v>
      </c>
      <c r="Q7" s="35"/>
      <c r="R7" s="35">
        <f>IF(Q7=LISTE!$D$1,0,IF(Q7=LISTE!$D$2,3,IF(Q7=LISTE!$D$3,5,IF(Q7=LISTE!$D$4,7,0))))</f>
        <v>0</v>
      </c>
      <c r="S7" s="35"/>
      <c r="T7" s="19">
        <f>IF(S7=LISTE!$D$1,0,IF(S7=LISTE!$D$2,3,IF(S7=LISTE!$D$3,5,IF(S7=LISTE!$D$4,7,0))))</f>
        <v>0</v>
      </c>
      <c r="U7" s="53"/>
      <c r="V7" s="18">
        <f t="shared" si="1"/>
        <v>0</v>
      </c>
      <c r="W7" s="55"/>
      <c r="X7" s="54"/>
      <c r="Y7" s="54"/>
      <c r="Z7" s="18">
        <f t="shared" si="2"/>
        <v>0</v>
      </c>
    </row>
    <row r="8" spans="1:26" ht="15">
      <c r="A8" s="3"/>
      <c r="B8" s="3"/>
      <c r="C8" s="29"/>
      <c r="D8" s="66" t="str">
        <f t="shared" si="0"/>
        <v>DISQUALIFIÉ</v>
      </c>
      <c r="E8" s="20"/>
      <c r="F8" s="53"/>
      <c r="G8" s="53"/>
      <c r="H8" s="53"/>
      <c r="I8" s="98"/>
      <c r="J8" s="35">
        <f>IF(I8=LISTE!$D$1,0,IF(I8=LISTE!$D$2,3,IF(I8=LISTE!$D$3,5,IF(I8=LISTE!$D$4,7,0))))</f>
        <v>0</v>
      </c>
      <c r="K8" s="35"/>
      <c r="L8" s="35">
        <f>IF(K8=LISTE!$D$1,0,IF(K8=LISTE!$D$2,3,IF(K8=LISTE!$D$3,5,IF(K8=LISTE!$D$4,7,0))))</f>
        <v>0</v>
      </c>
      <c r="M8" s="35"/>
      <c r="N8" s="35">
        <f>IF(M8=LISTE!$D$1,0,IF(M8=LISTE!$D$2,3,IF(M8=LISTE!$D$3,5,IF(M8=LISTE!$D$4,7,0))))</f>
        <v>0</v>
      </c>
      <c r="O8" s="35"/>
      <c r="P8" s="35">
        <f>IF(O8=LISTE!$D$1,0,IF(O8=LISTE!$D$2,3,IF(O8=LISTE!$D$3,5,IF(O8=LISTE!$D$4,7,0))))</f>
        <v>0</v>
      </c>
      <c r="Q8" s="35"/>
      <c r="R8" s="35">
        <f>IF(Q8=LISTE!$D$1,0,IF(Q8=LISTE!$D$2,3,IF(Q8=LISTE!$D$3,5,IF(Q8=LISTE!$D$4,7,0))))</f>
        <v>0</v>
      </c>
      <c r="S8" s="35"/>
      <c r="T8" s="19">
        <f>IF(S8=LISTE!$D$1,0,IF(S8=LISTE!$D$2,3,IF(S8=LISTE!$D$3,5,IF(S8=LISTE!$D$4,7,0))))</f>
        <v>0</v>
      </c>
      <c r="U8" s="53"/>
      <c r="V8" s="18">
        <f t="shared" si="1"/>
        <v>0</v>
      </c>
      <c r="W8" s="55"/>
      <c r="X8" s="54"/>
      <c r="Y8" s="54"/>
      <c r="Z8" s="18">
        <f t="shared" si="2"/>
        <v>0</v>
      </c>
    </row>
    <row r="9" spans="1:26" ht="15">
      <c r="A9" s="3"/>
      <c r="B9" s="3"/>
      <c r="C9" s="29"/>
      <c r="D9" s="66" t="str">
        <f t="shared" si="0"/>
        <v>DISQUALIFIÉ</v>
      </c>
      <c r="E9" s="20"/>
      <c r="F9" s="53"/>
      <c r="G9" s="53"/>
      <c r="H9" s="53"/>
      <c r="I9" s="98"/>
      <c r="J9" s="35">
        <f>IF(I9=LISTE!$D$1,0,IF(I9=LISTE!$D$2,3,IF(I9=LISTE!$D$3,5,IF(I9=LISTE!$D$4,7,0))))</f>
        <v>0</v>
      </c>
      <c r="K9" s="35"/>
      <c r="L9" s="35">
        <f>IF(K9=LISTE!$D$1,0,IF(K9=LISTE!$D$2,3,IF(K9=LISTE!$D$3,5,IF(K9=LISTE!$D$4,7,0))))</f>
        <v>0</v>
      </c>
      <c r="M9" s="35"/>
      <c r="N9" s="35">
        <f>IF(M9=LISTE!$D$1,0,IF(M9=LISTE!$D$2,3,IF(M9=LISTE!$D$3,5,IF(M9=LISTE!$D$4,7,0))))</f>
        <v>0</v>
      </c>
      <c r="O9" s="35"/>
      <c r="P9" s="35">
        <f>IF(O9=LISTE!$D$1,0,IF(O9=LISTE!$D$2,3,IF(O9=LISTE!$D$3,5,IF(O9=LISTE!$D$4,7,0))))</f>
        <v>0</v>
      </c>
      <c r="Q9" s="35"/>
      <c r="R9" s="35">
        <f>IF(Q9=LISTE!$D$1,0,IF(Q9=LISTE!$D$2,3,IF(Q9=LISTE!$D$3,5,IF(Q9=LISTE!$D$4,7,0))))</f>
        <v>0</v>
      </c>
      <c r="S9" s="35"/>
      <c r="T9" s="19">
        <f>IF(S9=LISTE!$D$1,0,IF(S9=LISTE!$D$2,3,IF(S9=LISTE!$D$3,5,IF(S9=LISTE!$D$4,7,0))))</f>
        <v>0</v>
      </c>
      <c r="U9" s="53"/>
      <c r="V9" s="18">
        <f t="shared" si="1"/>
        <v>0</v>
      </c>
      <c r="W9" s="55"/>
      <c r="X9" s="54"/>
      <c r="Y9" s="54"/>
      <c r="Z9" s="18">
        <f t="shared" si="2"/>
        <v>0</v>
      </c>
    </row>
    <row r="10" spans="1:26" ht="15">
      <c r="A10" s="3"/>
      <c r="B10" s="3"/>
      <c r="C10" s="29"/>
      <c r="D10" s="66" t="str">
        <f t="shared" si="0"/>
        <v>DISQUALIFIÉ</v>
      </c>
      <c r="E10" s="20"/>
      <c r="F10" s="53"/>
      <c r="G10" s="53"/>
      <c r="H10" s="53"/>
      <c r="I10" s="98"/>
      <c r="J10" s="35">
        <f>IF(I10=LISTE!$D$1,0,IF(I10=LISTE!$D$2,3,IF(I10=LISTE!$D$3,5,IF(I10=LISTE!$D$4,7,0))))</f>
        <v>0</v>
      </c>
      <c r="K10" s="35"/>
      <c r="L10" s="35">
        <f>IF(K10=LISTE!$D$1,0,IF(K10=LISTE!$D$2,3,IF(K10=LISTE!$D$3,5,IF(K10=LISTE!$D$4,7,0))))</f>
        <v>0</v>
      </c>
      <c r="M10" s="35"/>
      <c r="N10" s="35">
        <f>IF(M10=LISTE!$D$1,0,IF(M10=LISTE!$D$2,3,IF(M10=LISTE!$D$3,5,IF(M10=LISTE!$D$4,7,0))))</f>
        <v>0</v>
      </c>
      <c r="O10" s="35"/>
      <c r="P10" s="35">
        <f>IF(O10=LISTE!$D$1,0,IF(O10=LISTE!$D$2,3,IF(O10=LISTE!$D$3,5,IF(O10=LISTE!$D$4,7,0))))</f>
        <v>0</v>
      </c>
      <c r="Q10" s="35"/>
      <c r="R10" s="35">
        <f>IF(Q10=LISTE!$D$1,0,IF(Q10=LISTE!$D$2,3,IF(Q10=LISTE!$D$3,5,IF(Q10=LISTE!$D$4,7,0))))</f>
        <v>0</v>
      </c>
      <c r="S10" s="35"/>
      <c r="T10" s="19">
        <f>IF(S10=LISTE!$D$1,0,IF(S10=LISTE!$D$2,3,IF(S10=LISTE!$D$3,5,IF(S10=LISTE!$D$4,7,0))))</f>
        <v>0</v>
      </c>
      <c r="U10" s="53"/>
      <c r="V10" s="18">
        <f t="shared" si="1"/>
        <v>0</v>
      </c>
      <c r="W10" s="55"/>
      <c r="X10" s="54"/>
      <c r="Y10" s="54"/>
      <c r="Z10" s="18">
        <f t="shared" si="2"/>
        <v>0</v>
      </c>
    </row>
    <row r="11" spans="1:26" ht="15">
      <c r="A11" s="3"/>
      <c r="B11" s="3"/>
      <c r="C11" s="29"/>
      <c r="D11" s="66" t="str">
        <f t="shared" si="0"/>
        <v>DISQUALIFIÉ</v>
      </c>
      <c r="E11" s="20"/>
      <c r="F11" s="53"/>
      <c r="G11" s="53"/>
      <c r="H11" s="53"/>
      <c r="I11" s="98"/>
      <c r="J11" s="35">
        <f>IF(I11=LISTE!$D$1,0,IF(I11=LISTE!$D$2,3,IF(I11=LISTE!$D$3,5,IF(I11=LISTE!$D$4,7,0))))</f>
        <v>0</v>
      </c>
      <c r="K11" s="35"/>
      <c r="L11" s="35">
        <f>IF(K11=LISTE!$D$1,0,IF(K11=LISTE!$D$2,3,IF(K11=LISTE!$D$3,5,IF(K11=LISTE!$D$4,7,0))))</f>
        <v>0</v>
      </c>
      <c r="M11" s="35"/>
      <c r="N11" s="35">
        <f>IF(M11=LISTE!$D$1,0,IF(M11=LISTE!$D$2,3,IF(M11=LISTE!$D$3,5,IF(M11=LISTE!$D$4,7,0))))</f>
        <v>0</v>
      </c>
      <c r="O11" s="35"/>
      <c r="P11" s="35">
        <f>IF(O11=LISTE!$D$1,0,IF(O11=LISTE!$D$2,3,IF(O11=LISTE!$D$3,5,IF(O11=LISTE!$D$4,7,0))))</f>
        <v>0</v>
      </c>
      <c r="Q11" s="35"/>
      <c r="R11" s="35">
        <f>IF(Q11=LISTE!$D$1,0,IF(Q11=LISTE!$D$2,3,IF(Q11=LISTE!$D$3,5,IF(Q11=LISTE!$D$4,7,0))))</f>
        <v>0</v>
      </c>
      <c r="S11" s="35"/>
      <c r="T11" s="19">
        <f>IF(S11=LISTE!$D$1,0,IF(S11=LISTE!$D$2,3,IF(S11=LISTE!$D$3,5,IF(S11=LISTE!$D$4,7,0))))</f>
        <v>0</v>
      </c>
      <c r="U11" s="53"/>
      <c r="V11" s="18">
        <f t="shared" si="1"/>
        <v>0</v>
      </c>
      <c r="W11" s="55"/>
      <c r="X11" s="54"/>
      <c r="Y11" s="54"/>
      <c r="Z11" s="18">
        <f t="shared" si="2"/>
        <v>0</v>
      </c>
    </row>
    <row r="12" spans="1:26" ht="15">
      <c r="A12" s="3"/>
      <c r="B12" s="5"/>
      <c r="C12" s="29"/>
      <c r="D12" s="66" t="str">
        <f t="shared" si="0"/>
        <v>DISQUALIFIÉ</v>
      </c>
      <c r="E12" s="53"/>
      <c r="F12" s="53"/>
      <c r="G12" s="53"/>
      <c r="H12" s="53"/>
      <c r="I12" s="98"/>
      <c r="J12" s="35">
        <f>IF(I12=LISTE!$D$1,0,IF(I12=LISTE!$D$2,3,IF(I12=LISTE!$D$3,5,IF(I12=LISTE!$D$4,7,0))))</f>
        <v>0</v>
      </c>
      <c r="K12" s="35"/>
      <c r="L12" s="35">
        <f>IF(K12=LISTE!$D$1,0,IF(K12=LISTE!$D$2,3,IF(K12=LISTE!$D$3,5,IF(K12=LISTE!$D$4,7,0))))</f>
        <v>0</v>
      </c>
      <c r="M12" s="35"/>
      <c r="N12" s="35">
        <f>IF(M12=LISTE!$D$1,0,IF(M12=LISTE!$D$2,3,IF(M12=LISTE!$D$3,5,IF(M12=LISTE!$D$4,7,0))))</f>
        <v>0</v>
      </c>
      <c r="O12" s="35"/>
      <c r="P12" s="35">
        <f>IF(O12=LISTE!$D$1,0,IF(O12=LISTE!$D$2,3,IF(O12=LISTE!$D$3,5,IF(O12=LISTE!$D$4,7,0))))</f>
        <v>0</v>
      </c>
      <c r="Q12" s="35"/>
      <c r="R12" s="35">
        <f>IF(Q12=LISTE!$D$1,0,IF(Q12=LISTE!$D$2,3,IF(Q12=LISTE!$D$3,5,IF(Q12=LISTE!$D$4,7,0))))</f>
        <v>0</v>
      </c>
      <c r="S12" s="35"/>
      <c r="T12" s="19">
        <f>IF(S12=LISTE!$D$1,0,IF(S12=LISTE!$D$2,3,IF(S12=LISTE!$D$3,5,IF(S12=LISTE!$D$4,7,0))))</f>
        <v>0</v>
      </c>
      <c r="U12" s="53"/>
      <c r="V12" s="18">
        <f t="shared" si="1"/>
        <v>0</v>
      </c>
      <c r="W12" s="55"/>
      <c r="X12" s="54"/>
      <c r="Y12" s="54"/>
      <c r="Z12" s="18">
        <f t="shared" si="2"/>
        <v>0</v>
      </c>
    </row>
    <row r="13" spans="1:26" ht="15">
      <c r="A13" s="3"/>
      <c r="B13" s="5"/>
      <c r="C13" s="29"/>
      <c r="D13" s="66" t="str">
        <f t="shared" si="0"/>
        <v>DISQUALIFIÉ</v>
      </c>
      <c r="E13" s="53"/>
      <c r="F13" s="53"/>
      <c r="G13" s="53"/>
      <c r="H13" s="53"/>
      <c r="I13" s="98"/>
      <c r="J13" s="35">
        <f>IF(I13=LISTE!$D$1,0,IF(I13=LISTE!$D$2,3,IF(I13=LISTE!$D$3,5,IF(I13=LISTE!$D$4,7,0))))</f>
        <v>0</v>
      </c>
      <c r="K13" s="35"/>
      <c r="L13" s="35">
        <f>IF(K13=LISTE!$D$1,0,IF(K13=LISTE!$D$2,3,IF(K13=LISTE!$D$3,5,IF(K13=LISTE!$D$4,7,0))))</f>
        <v>0</v>
      </c>
      <c r="M13" s="35"/>
      <c r="N13" s="35">
        <f>IF(M13=LISTE!$D$1,0,IF(M13=LISTE!$D$2,3,IF(M13=LISTE!$D$3,5,IF(M13=LISTE!$D$4,7,0))))</f>
        <v>0</v>
      </c>
      <c r="O13" s="35"/>
      <c r="P13" s="35">
        <f>IF(O13=LISTE!$D$1,0,IF(O13=LISTE!$D$2,3,IF(O13=LISTE!$D$3,5,IF(O13=LISTE!$D$4,7,0))))</f>
        <v>0</v>
      </c>
      <c r="Q13" s="35"/>
      <c r="R13" s="35">
        <f>IF(Q13=LISTE!$D$1,0,IF(Q13=LISTE!$D$2,3,IF(Q13=LISTE!$D$3,5,IF(Q13=LISTE!$D$4,7,0))))</f>
        <v>0</v>
      </c>
      <c r="S13" s="35"/>
      <c r="T13" s="19">
        <f>IF(S13=LISTE!$D$1,0,IF(S13=LISTE!$D$2,3,IF(S13=LISTE!$D$3,5,IF(S13=LISTE!$D$4,7,0))))</f>
        <v>0</v>
      </c>
      <c r="U13" s="53"/>
      <c r="V13" s="18">
        <f t="shared" si="1"/>
        <v>0</v>
      </c>
      <c r="W13" s="55"/>
      <c r="X13" s="54"/>
      <c r="Y13" s="54"/>
      <c r="Z13" s="18">
        <f t="shared" si="2"/>
        <v>0</v>
      </c>
    </row>
    <row r="14" spans="1:26" ht="15">
      <c r="A14" s="3"/>
      <c r="B14" s="5"/>
      <c r="C14" s="29"/>
      <c r="D14" s="66" t="str">
        <f t="shared" si="0"/>
        <v>DISQUALIFIÉ</v>
      </c>
      <c r="E14" s="53"/>
      <c r="F14" s="53"/>
      <c r="G14" s="53"/>
      <c r="H14" s="53"/>
      <c r="I14" s="98"/>
      <c r="J14" s="35">
        <f>IF(I14=LISTE!$D$1,0,IF(I14=LISTE!$D$2,3,IF(I14=LISTE!$D$3,5,IF(I14=LISTE!$D$4,7,0))))</f>
        <v>0</v>
      </c>
      <c r="K14" s="35"/>
      <c r="L14" s="35">
        <f>IF(K14=LISTE!$D$1,0,IF(K14=LISTE!$D$2,3,IF(K14=LISTE!$D$3,5,IF(K14=LISTE!$D$4,7,0))))</f>
        <v>0</v>
      </c>
      <c r="M14" s="35"/>
      <c r="N14" s="35">
        <f>IF(M14=LISTE!$D$1,0,IF(M14=LISTE!$D$2,3,IF(M14=LISTE!$D$3,5,IF(M14=LISTE!$D$4,7,0))))</f>
        <v>0</v>
      </c>
      <c r="O14" s="35"/>
      <c r="P14" s="35">
        <f>IF(O14=LISTE!$D$1,0,IF(O14=LISTE!$D$2,3,IF(O14=LISTE!$D$3,5,IF(O14=LISTE!$D$4,7,0))))</f>
        <v>0</v>
      </c>
      <c r="Q14" s="35"/>
      <c r="R14" s="35">
        <f>IF(Q14=LISTE!$D$1,0,IF(Q14=LISTE!$D$2,3,IF(Q14=LISTE!$D$3,5,IF(Q14=LISTE!$D$4,7,0))))</f>
        <v>0</v>
      </c>
      <c r="S14" s="35"/>
      <c r="T14" s="19">
        <f>IF(S14=LISTE!$D$1,0,IF(S14=LISTE!$D$2,3,IF(S14=LISTE!$D$3,5,IF(S14=LISTE!$D$4,7,0))))</f>
        <v>0</v>
      </c>
      <c r="U14" s="53"/>
      <c r="V14" s="18">
        <f t="shared" si="1"/>
        <v>0</v>
      </c>
      <c r="W14" s="55"/>
      <c r="X14" s="54"/>
      <c r="Y14" s="54"/>
      <c r="Z14" s="18">
        <f t="shared" si="2"/>
        <v>0</v>
      </c>
    </row>
    <row r="15" spans="1:26" ht="15">
      <c r="A15" s="3"/>
      <c r="B15" s="5"/>
      <c r="C15" s="29"/>
      <c r="D15" s="66" t="str">
        <f t="shared" si="0"/>
        <v>DISQUALIFIÉ</v>
      </c>
      <c r="E15" s="53"/>
      <c r="F15" s="53"/>
      <c r="G15" s="53"/>
      <c r="H15" s="53"/>
      <c r="I15" s="98"/>
      <c r="J15" s="35">
        <f>IF(I15=LISTE!$D$1,0,IF(I15=LISTE!$D$2,3,IF(I15=LISTE!$D$3,5,IF(I15=LISTE!$D$4,7,0))))</f>
        <v>0</v>
      </c>
      <c r="K15" s="35"/>
      <c r="L15" s="35">
        <f>IF(K15=LISTE!$D$1,0,IF(K15=LISTE!$D$2,3,IF(K15=LISTE!$D$3,5,IF(K15=LISTE!$D$4,7,0))))</f>
        <v>0</v>
      </c>
      <c r="M15" s="35"/>
      <c r="N15" s="35">
        <f>IF(M15=LISTE!$D$1,0,IF(M15=LISTE!$D$2,3,IF(M15=LISTE!$D$3,5,IF(M15=LISTE!$D$4,7,0))))</f>
        <v>0</v>
      </c>
      <c r="O15" s="35"/>
      <c r="P15" s="35">
        <f>IF(O15=LISTE!$D$1,0,IF(O15=LISTE!$D$2,3,IF(O15=LISTE!$D$3,5,IF(O15=LISTE!$D$4,7,0))))</f>
        <v>0</v>
      </c>
      <c r="Q15" s="35"/>
      <c r="R15" s="35">
        <f>IF(Q15=LISTE!$D$1,0,IF(Q15=LISTE!$D$2,3,IF(Q15=LISTE!$D$3,5,IF(Q15=LISTE!$D$4,7,0))))</f>
        <v>0</v>
      </c>
      <c r="S15" s="35"/>
      <c r="T15" s="19">
        <f>IF(S15=LISTE!$D$1,0,IF(S15=LISTE!$D$2,3,IF(S15=LISTE!$D$3,5,IF(S15=LISTE!$D$4,7,0))))</f>
        <v>0</v>
      </c>
      <c r="U15" s="53"/>
      <c r="V15" s="18">
        <f t="shared" si="1"/>
        <v>0</v>
      </c>
      <c r="W15" s="55"/>
      <c r="X15" s="54"/>
      <c r="Y15" s="54"/>
      <c r="Z15" s="18">
        <f t="shared" si="2"/>
        <v>0</v>
      </c>
    </row>
    <row r="16" spans="1:26" ht="15">
      <c r="A16" s="3"/>
      <c r="B16" s="5"/>
      <c r="C16" s="29"/>
      <c r="D16" s="66" t="str">
        <f t="shared" si="0"/>
        <v>DISQUALIFIÉ</v>
      </c>
      <c r="E16" s="53"/>
      <c r="F16" s="53"/>
      <c r="G16" s="53"/>
      <c r="H16" s="53"/>
      <c r="I16" s="98"/>
      <c r="J16" s="35">
        <f>IF(I16=LISTE!$D$1,0,IF(I16=LISTE!$D$2,3,IF(I16=LISTE!$D$3,5,IF(I16=LISTE!$D$4,7,0))))</f>
        <v>0</v>
      </c>
      <c r="K16" s="35"/>
      <c r="L16" s="35">
        <f>IF(K16=LISTE!$D$1,0,IF(K16=LISTE!$D$2,3,IF(K16=LISTE!$D$3,5,IF(K16=LISTE!$D$4,7,0))))</f>
        <v>0</v>
      </c>
      <c r="M16" s="35"/>
      <c r="N16" s="35">
        <f>IF(M16=LISTE!$D$1,0,IF(M16=LISTE!$D$2,3,IF(M16=LISTE!$D$3,5,IF(M16=LISTE!$D$4,7,0))))</f>
        <v>0</v>
      </c>
      <c r="O16" s="35"/>
      <c r="P16" s="35">
        <f>IF(O16=LISTE!$D$1,0,IF(O16=LISTE!$D$2,3,IF(O16=LISTE!$D$3,5,IF(O16=LISTE!$D$4,7,0))))</f>
        <v>0</v>
      </c>
      <c r="Q16" s="35"/>
      <c r="R16" s="35">
        <f>IF(Q16=LISTE!$D$1,0,IF(Q16=LISTE!$D$2,3,IF(Q16=LISTE!$D$3,5,IF(Q16=LISTE!$D$4,7,0))))</f>
        <v>0</v>
      </c>
      <c r="S16" s="35"/>
      <c r="T16" s="19">
        <f>IF(S16=LISTE!$D$1,0,IF(S16=LISTE!$D$2,3,IF(S16=LISTE!$D$3,5,IF(S16=LISTE!$D$4,7,0))))</f>
        <v>0</v>
      </c>
      <c r="U16" s="53"/>
      <c r="V16" s="18">
        <f t="shared" si="1"/>
        <v>0</v>
      </c>
      <c r="W16" s="55"/>
      <c r="X16" s="54"/>
      <c r="Y16" s="54"/>
      <c r="Z16" s="18">
        <f t="shared" si="2"/>
        <v>0</v>
      </c>
    </row>
    <row r="17" spans="1:26" ht="15">
      <c r="A17" s="3"/>
      <c r="B17" s="5"/>
      <c r="C17" s="29"/>
      <c r="D17" s="66" t="str">
        <f t="shared" si="0"/>
        <v>DISQUALIFIÉ</v>
      </c>
      <c r="E17" s="53"/>
      <c r="F17" s="53"/>
      <c r="G17" s="53"/>
      <c r="H17" s="53"/>
      <c r="I17" s="98"/>
      <c r="J17" s="35">
        <f>IF(I17=LISTE!$D$1,0,IF(I17=LISTE!$D$2,3,IF(I17=LISTE!$D$3,5,IF(I17=LISTE!$D$4,7,0))))</f>
        <v>0</v>
      </c>
      <c r="K17" s="35"/>
      <c r="L17" s="35">
        <f>IF(K17=LISTE!$D$1,0,IF(K17=LISTE!$D$2,3,IF(K17=LISTE!$D$3,5,IF(K17=LISTE!$D$4,7,0))))</f>
        <v>0</v>
      </c>
      <c r="M17" s="35"/>
      <c r="N17" s="35">
        <f>IF(M17=LISTE!$D$1,0,IF(M17=LISTE!$D$2,3,IF(M17=LISTE!$D$3,5,IF(M17=LISTE!$D$4,7,0))))</f>
        <v>0</v>
      </c>
      <c r="O17" s="35"/>
      <c r="P17" s="35">
        <f>IF(O17=LISTE!$D$1,0,IF(O17=LISTE!$D$2,3,IF(O17=LISTE!$D$3,5,IF(O17=LISTE!$D$4,7,0))))</f>
        <v>0</v>
      </c>
      <c r="Q17" s="35"/>
      <c r="R17" s="35">
        <f>IF(Q17=LISTE!$D$1,0,IF(Q17=LISTE!$D$2,3,IF(Q17=LISTE!$D$3,5,IF(Q17=LISTE!$D$4,7,0))))</f>
        <v>0</v>
      </c>
      <c r="S17" s="35"/>
      <c r="T17" s="19">
        <f>IF(S17=LISTE!$D$1,0,IF(S17=LISTE!$D$2,3,IF(S17=LISTE!$D$3,5,IF(S17=LISTE!$D$4,7,0))))</f>
        <v>0</v>
      </c>
      <c r="U17" s="53"/>
      <c r="V17" s="18">
        <f t="shared" si="1"/>
        <v>0</v>
      </c>
      <c r="W17" s="55"/>
      <c r="X17" s="54"/>
      <c r="Y17" s="54"/>
      <c r="Z17" s="18">
        <f t="shared" si="2"/>
        <v>0</v>
      </c>
    </row>
    <row r="18" spans="1:26" ht="15">
      <c r="A18" s="3"/>
      <c r="B18" s="5"/>
      <c r="C18" s="29"/>
      <c r="D18" s="66" t="str">
        <f t="shared" si="0"/>
        <v>DISQUALIFIÉ</v>
      </c>
      <c r="E18" s="53"/>
      <c r="F18" s="53"/>
      <c r="G18" s="53"/>
      <c r="H18" s="53"/>
      <c r="I18" s="98"/>
      <c r="J18" s="35">
        <f>IF(I18=LISTE!$D$1,0,IF(I18=LISTE!$D$2,3,IF(I18=LISTE!$D$3,5,IF(I18=LISTE!$D$4,7,0))))</f>
        <v>0</v>
      </c>
      <c r="K18" s="35"/>
      <c r="L18" s="35">
        <f>IF(K18=LISTE!$D$1,0,IF(K18=LISTE!$D$2,3,IF(K18=LISTE!$D$3,5,IF(K18=LISTE!$D$4,7,0))))</f>
        <v>0</v>
      </c>
      <c r="M18" s="35"/>
      <c r="N18" s="35">
        <f>IF(M18=LISTE!$D$1,0,IF(M18=LISTE!$D$2,3,IF(M18=LISTE!$D$3,5,IF(M18=LISTE!$D$4,7,0))))</f>
        <v>0</v>
      </c>
      <c r="O18" s="35"/>
      <c r="P18" s="35">
        <f>IF(O18=LISTE!$D$1,0,IF(O18=LISTE!$D$2,3,IF(O18=LISTE!$D$3,5,IF(O18=LISTE!$D$4,7,0))))</f>
        <v>0</v>
      </c>
      <c r="Q18" s="35"/>
      <c r="R18" s="35">
        <f>IF(Q18=LISTE!$D$1,0,IF(Q18=LISTE!$D$2,3,IF(Q18=LISTE!$D$3,5,IF(Q18=LISTE!$D$4,7,0))))</f>
        <v>0</v>
      </c>
      <c r="S18" s="35"/>
      <c r="T18" s="19">
        <f>IF(S18=LISTE!$D$1,0,IF(S18=LISTE!$D$2,3,IF(S18=LISTE!$D$3,5,IF(S18=LISTE!$D$4,7,0))))</f>
        <v>0</v>
      </c>
      <c r="U18" s="53"/>
      <c r="V18" s="18">
        <f t="shared" si="1"/>
        <v>0</v>
      </c>
      <c r="W18" s="55"/>
      <c r="X18" s="54"/>
      <c r="Y18" s="54"/>
      <c r="Z18" s="18">
        <f t="shared" si="2"/>
        <v>0</v>
      </c>
    </row>
    <row r="19" spans="1:26" ht="15">
      <c r="A19" s="3"/>
      <c r="B19" s="5"/>
      <c r="C19" s="29"/>
      <c r="D19" s="66" t="str">
        <f t="shared" si="0"/>
        <v>DISQUALIFIÉ</v>
      </c>
      <c r="E19" s="53"/>
      <c r="F19" s="53"/>
      <c r="G19" s="53"/>
      <c r="H19" s="53"/>
      <c r="I19" s="98"/>
      <c r="J19" s="35">
        <f>IF(I19=LISTE!$D$1,0,IF(I19=LISTE!$D$2,3,IF(I19=LISTE!$D$3,5,IF(I19=LISTE!$D$4,7,0))))</f>
        <v>0</v>
      </c>
      <c r="K19" s="35"/>
      <c r="L19" s="35">
        <f>IF(K19=LISTE!$D$1,0,IF(K19=LISTE!$D$2,3,IF(K19=LISTE!$D$3,5,IF(K19=LISTE!$D$4,7,0))))</f>
        <v>0</v>
      </c>
      <c r="M19" s="35"/>
      <c r="N19" s="35">
        <f>IF(M19=LISTE!$D$1,0,IF(M19=LISTE!$D$2,3,IF(M19=LISTE!$D$3,5,IF(M19=LISTE!$D$4,7,0))))</f>
        <v>0</v>
      </c>
      <c r="O19" s="35"/>
      <c r="P19" s="35">
        <f>IF(O19=LISTE!$D$1,0,IF(O19=LISTE!$D$2,3,IF(O19=LISTE!$D$3,5,IF(O19=LISTE!$D$4,7,0))))</f>
        <v>0</v>
      </c>
      <c r="Q19" s="35"/>
      <c r="R19" s="35">
        <f>IF(Q19=LISTE!$D$1,0,IF(Q19=LISTE!$D$2,3,IF(Q19=LISTE!$D$3,5,IF(Q19=LISTE!$D$4,7,0))))</f>
        <v>0</v>
      </c>
      <c r="S19" s="35"/>
      <c r="T19" s="19">
        <f>IF(S19=LISTE!$D$1,0,IF(S19=LISTE!$D$2,3,IF(S19=LISTE!$D$3,5,IF(S19=LISTE!$D$4,7,0))))</f>
        <v>0</v>
      </c>
      <c r="U19" s="53"/>
      <c r="V19" s="18">
        <f t="shared" si="1"/>
        <v>0</v>
      </c>
      <c r="W19" s="55"/>
      <c r="X19" s="54"/>
      <c r="Y19" s="54"/>
      <c r="Z19" s="18">
        <f t="shared" si="2"/>
        <v>0</v>
      </c>
    </row>
    <row r="20" spans="1:26" ht="15">
      <c r="A20" s="3"/>
      <c r="B20" s="5"/>
      <c r="C20" s="29"/>
      <c r="D20" s="66" t="str">
        <f t="shared" si="0"/>
        <v>DISQUALIFIÉ</v>
      </c>
      <c r="E20" s="53"/>
      <c r="F20" s="53"/>
      <c r="G20" s="53"/>
      <c r="H20" s="53"/>
      <c r="I20" s="98"/>
      <c r="J20" s="35">
        <f>IF(I20=LISTE!$D$1,0,IF(I20=LISTE!$D$2,3,IF(I20=LISTE!$D$3,5,IF(I20=LISTE!$D$4,7,0))))</f>
        <v>0</v>
      </c>
      <c r="K20" s="35"/>
      <c r="L20" s="35">
        <f>IF(K20=LISTE!$D$1,0,IF(K20=LISTE!$D$2,3,IF(K20=LISTE!$D$3,5,IF(K20=LISTE!$D$4,7,0))))</f>
        <v>0</v>
      </c>
      <c r="M20" s="35"/>
      <c r="N20" s="35">
        <f>IF(M20=LISTE!$D$1,0,IF(M20=LISTE!$D$2,3,IF(M20=LISTE!$D$3,5,IF(M20=LISTE!$D$4,7,0))))</f>
        <v>0</v>
      </c>
      <c r="O20" s="35"/>
      <c r="P20" s="35">
        <f>IF(O20=LISTE!$D$1,0,IF(O20=LISTE!$D$2,3,IF(O20=LISTE!$D$3,5,IF(O20=LISTE!$D$4,7,0))))</f>
        <v>0</v>
      </c>
      <c r="Q20" s="35"/>
      <c r="R20" s="35">
        <f>IF(Q20=LISTE!$D$1,0,IF(Q20=LISTE!$D$2,3,IF(Q20=LISTE!$D$3,5,IF(Q20=LISTE!$D$4,7,0))))</f>
        <v>0</v>
      </c>
      <c r="S20" s="35"/>
      <c r="T20" s="19">
        <f>IF(S20=LISTE!$D$1,0,IF(S20=LISTE!$D$2,3,IF(S20=LISTE!$D$3,5,IF(S20=LISTE!$D$4,7,0))))</f>
        <v>0</v>
      </c>
      <c r="U20" s="53"/>
      <c r="V20" s="18">
        <f t="shared" si="1"/>
        <v>0</v>
      </c>
      <c r="W20" s="55"/>
      <c r="X20" s="54"/>
      <c r="Y20" s="54"/>
      <c r="Z20" s="18">
        <f t="shared" si="2"/>
        <v>0</v>
      </c>
    </row>
    <row r="21" spans="1:26" ht="15">
      <c r="A21" s="3"/>
      <c r="B21" s="5"/>
      <c r="C21" s="29"/>
      <c r="D21" s="66" t="str">
        <f t="shared" si="0"/>
        <v>DISQUALIFIÉ</v>
      </c>
      <c r="E21" s="53"/>
      <c r="F21" s="53"/>
      <c r="G21" s="53"/>
      <c r="H21" s="53"/>
      <c r="I21" s="98"/>
      <c r="J21" s="35">
        <f>IF(I21=LISTE!$D$1,0,IF(I21=LISTE!$D$2,3,IF(I21=LISTE!$D$3,5,IF(I21=LISTE!$D$4,7,0))))</f>
        <v>0</v>
      </c>
      <c r="K21" s="35"/>
      <c r="L21" s="35">
        <f>IF(K21=LISTE!$D$1,0,IF(K21=LISTE!$D$2,3,IF(K21=LISTE!$D$3,5,IF(K21=LISTE!$D$4,7,0))))</f>
        <v>0</v>
      </c>
      <c r="M21" s="35"/>
      <c r="N21" s="35">
        <f>IF(M21=LISTE!$D$1,0,IF(M21=LISTE!$D$2,3,IF(M21=LISTE!$D$3,5,IF(M21=LISTE!$D$4,7,0))))</f>
        <v>0</v>
      </c>
      <c r="O21" s="35"/>
      <c r="P21" s="35">
        <f>IF(O21=LISTE!$D$1,0,IF(O21=LISTE!$D$2,3,IF(O21=LISTE!$D$3,5,IF(O21=LISTE!$D$4,7,0))))</f>
        <v>0</v>
      </c>
      <c r="Q21" s="35"/>
      <c r="R21" s="35">
        <f>IF(Q21=LISTE!$D$1,0,IF(Q21=LISTE!$D$2,3,IF(Q21=LISTE!$D$3,5,IF(Q21=LISTE!$D$4,7,0))))</f>
        <v>0</v>
      </c>
      <c r="S21" s="35"/>
      <c r="T21" s="19">
        <f>IF(S21=LISTE!$D$1,0,IF(S21=LISTE!$D$2,3,IF(S21=LISTE!$D$3,5,IF(S21=LISTE!$D$4,7,0))))</f>
        <v>0</v>
      </c>
      <c r="U21" s="53"/>
      <c r="V21" s="18">
        <f t="shared" si="1"/>
        <v>0</v>
      </c>
      <c r="W21" s="55"/>
      <c r="X21" s="54"/>
      <c r="Y21" s="54"/>
      <c r="Z21" s="18">
        <f t="shared" si="2"/>
        <v>0</v>
      </c>
    </row>
    <row r="22" spans="1:26" ht="15">
      <c r="A22" s="3"/>
      <c r="B22" s="5"/>
      <c r="C22" s="29"/>
      <c r="D22" s="66" t="str">
        <f t="shared" si="0"/>
        <v>DISQUALIFIÉ</v>
      </c>
      <c r="E22" s="53"/>
      <c r="F22" s="53"/>
      <c r="G22" s="53"/>
      <c r="H22" s="53"/>
      <c r="I22" s="98"/>
      <c r="J22" s="35">
        <f>IF(I22=LISTE!$D$1,0,IF(I22=LISTE!$D$2,3,IF(I22=LISTE!$D$3,5,IF(I22=LISTE!$D$4,7,0))))</f>
        <v>0</v>
      </c>
      <c r="K22" s="35"/>
      <c r="L22" s="35">
        <f>IF(K22=LISTE!$D$1,0,IF(K22=LISTE!$D$2,3,IF(K22=LISTE!$D$3,5,IF(K22=LISTE!$D$4,7,0))))</f>
        <v>0</v>
      </c>
      <c r="M22" s="35"/>
      <c r="N22" s="35">
        <f>IF(M22=LISTE!$D$1,0,IF(M22=LISTE!$D$2,3,IF(M22=LISTE!$D$3,5,IF(M22=LISTE!$D$4,7,0))))</f>
        <v>0</v>
      </c>
      <c r="O22" s="35"/>
      <c r="P22" s="35">
        <f>IF(O22=LISTE!$D$1,0,IF(O22=LISTE!$D$2,3,IF(O22=LISTE!$D$3,5,IF(O22=LISTE!$D$4,7,0))))</f>
        <v>0</v>
      </c>
      <c r="Q22" s="35"/>
      <c r="R22" s="35">
        <f>IF(Q22=LISTE!$D$1,0,IF(Q22=LISTE!$D$2,3,IF(Q22=LISTE!$D$3,5,IF(Q22=LISTE!$D$4,7,0))))</f>
        <v>0</v>
      </c>
      <c r="S22" s="35"/>
      <c r="T22" s="19">
        <f>IF(S22=LISTE!$D$1,0,IF(S22=LISTE!$D$2,3,IF(S22=LISTE!$D$3,5,IF(S22=LISTE!$D$4,7,0))))</f>
        <v>0</v>
      </c>
      <c r="U22" s="53"/>
      <c r="V22" s="18">
        <f t="shared" si="1"/>
        <v>0</v>
      </c>
      <c r="W22" s="55"/>
      <c r="X22" s="54"/>
      <c r="Y22" s="54"/>
      <c r="Z22" s="18">
        <f>V22+(W22*-1)+(X22*-5)+(Y22*-10)</f>
        <v>0</v>
      </c>
    </row>
    <row r="23" spans="1:26" ht="15">
      <c r="A23" s="3"/>
      <c r="B23" s="5"/>
      <c r="C23" s="29"/>
      <c r="D23" s="66" t="str">
        <f t="shared" si="0"/>
        <v>DISQUALIFIÉ</v>
      </c>
      <c r="E23" s="53"/>
      <c r="F23" s="53"/>
      <c r="G23" s="53"/>
      <c r="H23" s="53"/>
      <c r="I23" s="98"/>
      <c r="J23" s="35">
        <f>IF(I23=LISTE!$D$1,0,IF(I23=LISTE!$D$2,3,IF(I23=LISTE!$D$3,5,IF(I23=LISTE!$D$4,7,0))))</f>
        <v>0</v>
      </c>
      <c r="K23" s="35"/>
      <c r="L23" s="35">
        <f>IF(K23=LISTE!$D$1,0,IF(K23=LISTE!$D$2,3,IF(K23=LISTE!$D$3,5,IF(K23=LISTE!$D$4,7,0))))</f>
        <v>0</v>
      </c>
      <c r="M23" s="35"/>
      <c r="N23" s="35">
        <f>IF(M23=LISTE!$D$1,0,IF(M23=LISTE!$D$2,3,IF(M23=LISTE!$D$3,5,IF(M23=LISTE!$D$4,7,0))))</f>
        <v>0</v>
      </c>
      <c r="O23" s="35"/>
      <c r="P23" s="35">
        <f>IF(O23=LISTE!$D$1,0,IF(O23=LISTE!$D$2,3,IF(O23=LISTE!$D$3,5,IF(O23=LISTE!$D$4,7,0))))</f>
        <v>0</v>
      </c>
      <c r="Q23" s="35"/>
      <c r="R23" s="35">
        <f>IF(Q23=LISTE!$D$1,0,IF(Q23=LISTE!$D$2,3,IF(Q23=LISTE!$D$3,5,IF(Q23=LISTE!$D$4,7,0))))</f>
        <v>0</v>
      </c>
      <c r="S23" s="35"/>
      <c r="T23" s="19">
        <f>IF(S23=LISTE!$D$1,0,IF(S23=LISTE!$D$2,3,IF(S23=LISTE!$D$3,5,IF(S23=LISTE!$D$4,7,0))))</f>
        <v>0</v>
      </c>
      <c r="U23" s="53"/>
      <c r="V23" s="18">
        <f t="shared" si="1"/>
        <v>0</v>
      </c>
      <c r="W23" s="55"/>
      <c r="X23" s="54"/>
      <c r="Y23" s="54"/>
      <c r="Z23" s="18">
        <f>V23+(W23*-1)+(X23*-5)+(Y23*-10)</f>
        <v>0</v>
      </c>
    </row>
    <row r="24" spans="1:26" ht="15">
      <c r="A24" s="3"/>
      <c r="B24" s="5"/>
      <c r="C24" s="29"/>
      <c r="D24" s="66" t="str">
        <f t="shared" si="0"/>
        <v>DISQUALIFIÉ</v>
      </c>
      <c r="E24" s="53"/>
      <c r="F24" s="53"/>
      <c r="G24" s="53"/>
      <c r="H24" s="53"/>
      <c r="I24" s="98"/>
      <c r="J24" s="35">
        <f>IF(I24=LISTE!$D$1,0,IF(I24=LISTE!$D$2,3,IF(I24=LISTE!$D$3,5,IF(I24=LISTE!$D$4,7,0))))</f>
        <v>0</v>
      </c>
      <c r="K24" s="35"/>
      <c r="L24" s="35">
        <f>IF(K24=LISTE!$D$1,0,IF(K24=LISTE!$D$2,3,IF(K24=LISTE!$D$3,5,IF(K24=LISTE!$D$4,7,0))))</f>
        <v>0</v>
      </c>
      <c r="M24" s="35"/>
      <c r="N24" s="35">
        <f>IF(M24=LISTE!$D$1,0,IF(M24=LISTE!$D$2,3,IF(M24=LISTE!$D$3,5,IF(M24=LISTE!$D$4,7,0))))</f>
        <v>0</v>
      </c>
      <c r="O24" s="35"/>
      <c r="P24" s="35">
        <f>IF(O24=LISTE!$D$1,0,IF(O24=LISTE!$D$2,3,IF(O24=LISTE!$D$3,5,IF(O24=LISTE!$D$4,7,0))))</f>
        <v>0</v>
      </c>
      <c r="Q24" s="35"/>
      <c r="R24" s="35">
        <f>IF(Q24=LISTE!$D$1,0,IF(Q24=LISTE!$D$2,3,IF(Q24=LISTE!$D$3,5,IF(Q24=LISTE!$D$4,7,0))))</f>
        <v>0</v>
      </c>
      <c r="S24" s="35"/>
      <c r="T24" s="19">
        <f>IF(S24=LISTE!$D$1,0,IF(S24=LISTE!$D$2,3,IF(S24=LISTE!$D$3,5,IF(S24=LISTE!$D$4,7,0))))</f>
        <v>0</v>
      </c>
      <c r="U24" s="53"/>
      <c r="V24" s="18">
        <f t="shared" si="1"/>
        <v>0</v>
      </c>
      <c r="W24" s="55"/>
      <c r="X24" s="54"/>
      <c r="Y24" s="54"/>
      <c r="Z24" s="18">
        <f>V24+(W24*-1)+(X24*-5)+(Y24*-10)</f>
        <v>0</v>
      </c>
    </row>
  </sheetData>
  <sheetProtection password="C7A7" sheet="1"/>
  <conditionalFormatting sqref="Z5:Z24">
    <cfRule type="top10" priority="5" dxfId="0" stopIfTrue="1" rank="3"/>
  </conditionalFormatting>
  <conditionalFormatting sqref="C5:C24">
    <cfRule type="containsBlanks" priority="1" dxfId="6" stopIfTrue="1">
      <formula>LEN(TRIM(C5))=0</formula>
    </cfRule>
    <cfRule type="cellIs" priority="2" dxfId="0" operator="between" stopIfTrue="1">
      <formula>0.8</formula>
      <formula>1</formula>
    </cfRule>
    <cfRule type="cellIs" priority="3" dxfId="1" operator="between" stopIfTrue="1">
      <formula>0</formula>
      <formula>79</formula>
    </cfRule>
  </conditionalFormatting>
  <dataValidations count="3">
    <dataValidation type="list" allowBlank="1" showInputMessage="1" showErrorMessage="1" promptTitle="GRADE" prompt="Sélectionner le grade qui corespond au cadet" sqref="A5:A24">
      <formula1>grade</formula1>
    </dataValidation>
    <dataValidation type="list" allowBlank="1" showInputMessage="1" showErrorMessage="1" sqref="O5:O24 Q5:Q24 K5:K24 S5:T24 M5:M24">
      <formula1>NORMESOREN</formula1>
    </dataValidation>
    <dataValidation type="list" showInputMessage="1" showErrorMessage="1" sqref="I5:I24">
      <formula1>NORMESOREN</formula1>
    </dataValidation>
  </dataValidations>
  <printOptions/>
  <pageMargins left="0.7" right="0.7" top="0.75" bottom="0.75" header="0.3" footer="0.3"/>
  <pageSetup horizontalDpi="600" verticalDpi="600" orientation="landscape" paperSize="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pane xSplit="2" ySplit="3" topLeftCell="C4" activePane="bottomRight" state="frozen"/>
      <selection pane="topLeft" activeCell="E6" sqref="E6:H6"/>
      <selection pane="topRight" activeCell="E6" sqref="E6:H6"/>
      <selection pane="bottomLeft" activeCell="E6" sqref="E6:H6"/>
      <selection pane="bottomRight" activeCell="C5" sqref="C5"/>
    </sheetView>
  </sheetViews>
  <sheetFormatPr defaultColWidth="11.421875" defaultRowHeight="15"/>
  <cols>
    <col min="1" max="1" width="7.421875" style="82" customWidth="1"/>
    <col min="2" max="4" width="20.421875" style="82" customWidth="1"/>
    <col min="5" max="5" width="11.57421875" style="82" customWidth="1"/>
    <col min="6" max="6" width="12.7109375" style="82" customWidth="1"/>
    <col min="7" max="7" width="9.8515625" style="82" customWidth="1"/>
    <col min="8" max="8" width="11.7109375" style="82" customWidth="1"/>
    <col min="9" max="9" width="22.00390625" style="82" customWidth="1"/>
    <col min="10" max="10" width="22.00390625" style="82" hidden="1" customWidth="1"/>
    <col min="11" max="11" width="22.00390625" style="82" customWidth="1"/>
    <col min="12" max="12" width="22.00390625" style="82" hidden="1" customWidth="1"/>
    <col min="13" max="13" width="22.00390625" style="82" customWidth="1"/>
    <col min="14" max="14" width="22.00390625" style="82" hidden="1" customWidth="1"/>
    <col min="15" max="15" width="22.00390625" style="82" customWidth="1"/>
    <col min="16" max="16" width="22.00390625" style="82" hidden="1" customWidth="1"/>
    <col min="17" max="17" width="7.00390625" style="82" customWidth="1"/>
    <col min="18" max="19" width="11.421875" style="82" customWidth="1"/>
    <col min="20" max="20" width="8.00390625" style="82" customWidth="1"/>
    <col min="21" max="21" width="8.140625" style="82" customWidth="1"/>
    <col min="22" max="16384" width="11.421875" style="82" customWidth="1"/>
  </cols>
  <sheetData>
    <row r="1" ht="15.75">
      <c r="A1" s="81" t="s">
        <v>8</v>
      </c>
    </row>
    <row r="2" spans="9:15" ht="15">
      <c r="I2" s="82" t="s">
        <v>54</v>
      </c>
      <c r="K2" s="82" t="s">
        <v>55</v>
      </c>
      <c r="M2" s="82" t="s">
        <v>56</v>
      </c>
      <c r="O2" s="82" t="s">
        <v>57</v>
      </c>
    </row>
    <row r="3" spans="1:22" s="85" customFormat="1" ht="69" customHeight="1">
      <c r="A3" s="83" t="s">
        <v>1</v>
      </c>
      <c r="B3" s="83" t="s">
        <v>2</v>
      </c>
      <c r="C3" s="95" t="s">
        <v>64</v>
      </c>
      <c r="D3" s="100"/>
      <c r="E3" s="84" t="s">
        <v>22</v>
      </c>
      <c r="F3" s="84" t="s">
        <v>23</v>
      </c>
      <c r="G3" s="84" t="s">
        <v>24</v>
      </c>
      <c r="H3" s="84" t="s">
        <v>25</v>
      </c>
      <c r="I3" s="95" t="s">
        <v>199</v>
      </c>
      <c r="J3" s="95"/>
      <c r="K3" s="95" t="s">
        <v>198</v>
      </c>
      <c r="L3" s="95"/>
      <c r="M3" s="95" t="s">
        <v>200</v>
      </c>
      <c r="N3" s="95"/>
      <c r="O3" s="95" t="s">
        <v>198</v>
      </c>
      <c r="P3" s="84"/>
      <c r="Q3" s="84" t="s">
        <v>26</v>
      </c>
      <c r="R3" s="83" t="s">
        <v>3</v>
      </c>
      <c r="S3" s="84" t="s">
        <v>29</v>
      </c>
      <c r="T3" s="84" t="s">
        <v>27</v>
      </c>
      <c r="U3" s="84" t="s">
        <v>28</v>
      </c>
      <c r="V3" s="83" t="s">
        <v>4</v>
      </c>
    </row>
    <row r="4" spans="1:22" ht="22.5">
      <c r="A4" s="87"/>
      <c r="B4" s="87"/>
      <c r="C4" s="96">
        <v>0.8</v>
      </c>
      <c r="D4" s="89"/>
      <c r="E4" s="89" t="s">
        <v>65</v>
      </c>
      <c r="F4" s="90" t="s">
        <v>66</v>
      </c>
      <c r="G4" s="90" t="s">
        <v>65</v>
      </c>
      <c r="H4" s="90" t="s">
        <v>67</v>
      </c>
      <c r="I4" s="97"/>
      <c r="J4" s="97"/>
      <c r="K4" s="97"/>
      <c r="L4" s="97"/>
      <c r="M4" s="97"/>
      <c r="N4" s="97"/>
      <c r="O4" s="97"/>
      <c r="P4" s="90"/>
      <c r="Q4" s="90" t="s">
        <v>71</v>
      </c>
      <c r="R4" s="87"/>
      <c r="S4" s="91" t="s">
        <v>73</v>
      </c>
      <c r="T4" s="92" t="s">
        <v>69</v>
      </c>
      <c r="U4" s="92" t="s">
        <v>70</v>
      </c>
      <c r="V4" s="87"/>
    </row>
    <row r="5" spans="1:22" ht="15">
      <c r="A5" s="12"/>
      <c r="B5" s="12"/>
      <c r="C5" s="29"/>
      <c r="D5" s="66" t="str">
        <f>IF(C5&lt;$C$4,"DISQUALIFIÉ","QUALIFIÉ")</f>
        <v>DISQUALIFIÉ</v>
      </c>
      <c r="E5" s="12"/>
      <c r="F5" s="32"/>
      <c r="G5" s="32"/>
      <c r="H5" s="32"/>
      <c r="I5" s="35"/>
      <c r="J5" s="19">
        <f>IF(I5=LISTE!$D$1,0,IF(I5=LISTE!$D$2,3,IF(I5=LISTE!$D$3,5,IF(I5=LISTE!$D$4,7,0))))</f>
        <v>0</v>
      </c>
      <c r="K5" s="35"/>
      <c r="L5" s="19">
        <f>IF(K5=LISTE!$D$1,0,IF(K5=LISTE!$D$2,3,IF(K5=LISTE!$D$3,5,IF(K5=LISTE!$D$4,7,0))))</f>
        <v>0</v>
      </c>
      <c r="M5" s="35"/>
      <c r="N5" s="19">
        <f>IF(M5=LISTE!$B$1,0,IF(M5=LISTE!$B$2,5,IF(M5=LISTE!$B$3,7,0)))</f>
        <v>0</v>
      </c>
      <c r="O5" s="35"/>
      <c r="P5" s="19">
        <f>IF(O5=LISTE!$D$1,0,IF(O5=LISTE!$D$2,3,IF(O5=LISTE!$D$3,5,IF(O5=LISTE!$D$4,7,0))))</f>
        <v>0</v>
      </c>
      <c r="Q5" s="53"/>
      <c r="R5" s="18">
        <f>(E5*2)+(F5*1)+(G5*2)+(H5*4)+J5+L5+N5+P5+(Q9*5)</f>
        <v>0</v>
      </c>
      <c r="S5" s="53"/>
      <c r="T5" s="53"/>
      <c r="U5" s="53"/>
      <c r="V5" s="18">
        <f>R5+(S5*-1)+(T5*-5)+(U5*-10)</f>
        <v>0</v>
      </c>
    </row>
    <row r="6" spans="1:22" ht="15">
      <c r="A6" s="3"/>
      <c r="B6" s="3"/>
      <c r="C6" s="29"/>
      <c r="D6" s="66" t="str">
        <f aca="true" t="shared" si="0" ref="D6:D20">IF(C6&lt;$C$4,"DISQUALIFIÉ","QUALIFIÉ")</f>
        <v>DISQUALIFIÉ</v>
      </c>
      <c r="E6" s="20"/>
      <c r="F6" s="53"/>
      <c r="G6" s="53"/>
      <c r="H6" s="53"/>
      <c r="I6" s="35"/>
      <c r="J6" s="19">
        <f>IF(I6=LISTE!$D$1,0,IF(I6=LISTE!$D$2,3,IF(I6=LISTE!$D$3,5,IF(I6=LISTE!$D$4,7,0))))</f>
        <v>0</v>
      </c>
      <c r="K6" s="35"/>
      <c r="L6" s="19">
        <f>IF(K6=LISTE!$D$1,0,IF(K6=LISTE!$D$2,3,IF(K6=LISTE!$D$3,5,IF(K6=LISTE!$D$4,7,0))))</f>
        <v>0</v>
      </c>
      <c r="M6" s="35"/>
      <c r="N6" s="19">
        <f>IF(M6=LISTE!$B$1,0,IF(M6=LISTE!$B$2,5,IF(M6=LISTE!$B$3,7,0)))</f>
        <v>0</v>
      </c>
      <c r="O6" s="35"/>
      <c r="P6" s="19">
        <f>IF(O6=LISTE!$D$1,0,IF(O6=LISTE!$D$2,3,IF(O6=LISTE!$D$3,5,IF(O6=LISTE!$D$4,7,0))))</f>
        <v>0</v>
      </c>
      <c r="Q6" s="53"/>
      <c r="R6" s="18">
        <f aca="true" t="shared" si="1" ref="R6:R20">(E6*2)+(F6*1)+(G6*2)+(H6*4)+J6+L6+N6+P6+(Q10*5)</f>
        <v>0</v>
      </c>
      <c r="S6" s="55"/>
      <c r="T6" s="54"/>
      <c r="U6" s="54"/>
      <c r="V6" s="18">
        <f aca="true" t="shared" si="2" ref="V6:V20">R6+(S6*-1)+(T6*-5)+(U6*-10)</f>
        <v>0</v>
      </c>
    </row>
    <row r="7" spans="1:22" ht="15">
      <c r="A7" s="3"/>
      <c r="B7" s="3"/>
      <c r="C7" s="29"/>
      <c r="D7" s="66" t="str">
        <f t="shared" si="0"/>
        <v>DISQUALIFIÉ</v>
      </c>
      <c r="E7" s="20"/>
      <c r="F7" s="53"/>
      <c r="G7" s="53"/>
      <c r="H7" s="53"/>
      <c r="I7" s="35"/>
      <c r="J7" s="19">
        <f>IF(I7=LISTE!$D$1,0,IF(I7=LISTE!$D$2,3,IF(I7=LISTE!$D$3,5,IF(I7=LISTE!$D$4,7,0))))</f>
        <v>0</v>
      </c>
      <c r="K7" s="35"/>
      <c r="L7" s="19">
        <f>IF(K7=LISTE!$D$1,0,IF(K7=LISTE!$D$2,3,IF(K7=LISTE!$D$3,5,IF(K7=LISTE!$D$4,7,0))))</f>
        <v>0</v>
      </c>
      <c r="M7" s="35"/>
      <c r="N7" s="19">
        <f>IF(M7=LISTE!$B$1,0,IF(M7=LISTE!$B$2,5,IF(M7=LISTE!$B$3,7,0)))</f>
        <v>0</v>
      </c>
      <c r="O7" s="35"/>
      <c r="P7" s="19">
        <f>IF(O7=LISTE!$D$1,0,IF(O7=LISTE!$D$2,3,IF(O7=LISTE!$D$3,5,IF(O7=LISTE!$D$4,7,0))))</f>
        <v>0</v>
      </c>
      <c r="Q7" s="53"/>
      <c r="R7" s="18">
        <f t="shared" si="1"/>
        <v>0</v>
      </c>
      <c r="S7" s="55"/>
      <c r="T7" s="54"/>
      <c r="U7" s="54"/>
      <c r="V7" s="18">
        <f t="shared" si="2"/>
        <v>0</v>
      </c>
    </row>
    <row r="8" spans="1:22" ht="15">
      <c r="A8" s="3"/>
      <c r="B8" s="3"/>
      <c r="C8" s="29"/>
      <c r="D8" s="66" t="str">
        <f t="shared" si="0"/>
        <v>DISQUALIFIÉ</v>
      </c>
      <c r="E8" s="20"/>
      <c r="F8" s="53"/>
      <c r="G8" s="53"/>
      <c r="H8" s="53"/>
      <c r="I8" s="35"/>
      <c r="J8" s="19">
        <f>IF(I8=LISTE!$D$1,0,IF(I8=LISTE!$D$2,3,IF(I8=LISTE!$D$3,5,IF(I8=LISTE!$D$4,7,0))))</f>
        <v>0</v>
      </c>
      <c r="K8" s="35"/>
      <c r="L8" s="19">
        <f>IF(K8=LISTE!$D$1,0,IF(K8=LISTE!$D$2,3,IF(K8=LISTE!$D$3,5,IF(K8=LISTE!$D$4,7,0))))</f>
        <v>0</v>
      </c>
      <c r="M8" s="35"/>
      <c r="N8" s="19">
        <f>IF(M8=LISTE!$B$1,0,IF(M8=LISTE!$B$2,5,IF(M8=LISTE!$B$3,7,0)))</f>
        <v>0</v>
      </c>
      <c r="O8" s="35"/>
      <c r="P8" s="19">
        <f>IF(O8=LISTE!$D$1,0,IF(O8=LISTE!$D$2,3,IF(O8=LISTE!$D$3,5,IF(O8=LISTE!$D$4,7,0))))</f>
        <v>0</v>
      </c>
      <c r="Q8" s="53"/>
      <c r="R8" s="18">
        <f t="shared" si="1"/>
        <v>0</v>
      </c>
      <c r="S8" s="55"/>
      <c r="T8" s="54"/>
      <c r="U8" s="54"/>
      <c r="V8" s="18">
        <f t="shared" si="2"/>
        <v>0</v>
      </c>
    </row>
    <row r="9" spans="1:22" ht="15">
      <c r="A9" s="3"/>
      <c r="B9" s="3"/>
      <c r="C9" s="29"/>
      <c r="D9" s="66" t="str">
        <f t="shared" si="0"/>
        <v>DISQUALIFIÉ</v>
      </c>
      <c r="E9" s="20"/>
      <c r="F9" s="53"/>
      <c r="G9" s="53"/>
      <c r="H9" s="53"/>
      <c r="I9" s="35"/>
      <c r="J9" s="19">
        <f>IF(I9=LISTE!$D$1,0,IF(I9=LISTE!$D$2,3,IF(I9=LISTE!$D$3,5,IF(I9=LISTE!$D$4,7,0))))</f>
        <v>0</v>
      </c>
      <c r="K9" s="35"/>
      <c r="L9" s="19">
        <f>IF(K9=LISTE!$D$1,0,IF(K9=LISTE!$D$2,3,IF(K9=LISTE!$D$3,5,IF(K9=LISTE!$D$4,7,0))))</f>
        <v>0</v>
      </c>
      <c r="M9" s="35"/>
      <c r="N9" s="19">
        <f>IF(M9=LISTE!$B$1,0,IF(M9=LISTE!$B$2,5,IF(M9=LISTE!$B$3,7,0)))</f>
        <v>0</v>
      </c>
      <c r="O9" s="35"/>
      <c r="P9" s="19">
        <f>IF(O9=LISTE!$D$1,0,IF(O9=LISTE!$D$2,3,IF(O9=LISTE!$D$3,5,IF(O9=LISTE!$D$4,7,0))))</f>
        <v>0</v>
      </c>
      <c r="Q9" s="53"/>
      <c r="R9" s="18">
        <f t="shared" si="1"/>
        <v>0</v>
      </c>
      <c r="S9" s="55"/>
      <c r="T9" s="54"/>
      <c r="U9" s="54"/>
      <c r="V9" s="18">
        <f t="shared" si="2"/>
        <v>0</v>
      </c>
    </row>
    <row r="10" spans="1:22" ht="15">
      <c r="A10" s="3"/>
      <c r="B10" s="3"/>
      <c r="C10" s="29"/>
      <c r="D10" s="66" t="str">
        <f t="shared" si="0"/>
        <v>DISQUALIFIÉ</v>
      </c>
      <c r="E10" s="20"/>
      <c r="F10" s="53"/>
      <c r="G10" s="53"/>
      <c r="H10" s="53"/>
      <c r="I10" s="35"/>
      <c r="J10" s="19">
        <f>IF(I10=LISTE!$D$1,0,IF(I10=LISTE!$D$2,3,IF(I10=LISTE!$D$3,5,IF(I10=LISTE!$D$4,7,0))))</f>
        <v>0</v>
      </c>
      <c r="K10" s="35"/>
      <c r="L10" s="19">
        <f>IF(K10=LISTE!$D$1,0,IF(K10=LISTE!$D$2,3,IF(K10=LISTE!$D$3,5,IF(K10=LISTE!$D$4,7,0))))</f>
        <v>0</v>
      </c>
      <c r="M10" s="35"/>
      <c r="N10" s="19">
        <f>IF(M10=LISTE!$B$1,0,IF(M10=LISTE!$B$2,5,IF(M10=LISTE!$B$3,7,0)))</f>
        <v>0</v>
      </c>
      <c r="O10" s="35"/>
      <c r="P10" s="19">
        <f>IF(O10=LISTE!$D$1,0,IF(O10=LISTE!$D$2,3,IF(O10=LISTE!$D$3,5,IF(O10=LISTE!$D$4,7,0))))</f>
        <v>0</v>
      </c>
      <c r="Q10" s="53"/>
      <c r="R10" s="18">
        <f t="shared" si="1"/>
        <v>0</v>
      </c>
      <c r="S10" s="55"/>
      <c r="T10" s="54"/>
      <c r="U10" s="54"/>
      <c r="V10" s="18">
        <f t="shared" si="2"/>
        <v>0</v>
      </c>
    </row>
    <row r="11" spans="1:22" ht="15">
      <c r="A11" s="3"/>
      <c r="B11" s="3"/>
      <c r="C11" s="29"/>
      <c r="D11" s="66" t="str">
        <f t="shared" si="0"/>
        <v>DISQUALIFIÉ</v>
      </c>
      <c r="E11" s="20"/>
      <c r="F11" s="53"/>
      <c r="G11" s="53"/>
      <c r="H11" s="53"/>
      <c r="I11" s="35"/>
      <c r="J11" s="19">
        <f>IF(I11=LISTE!$D$1,0,IF(I11=LISTE!$D$2,3,IF(I11=LISTE!$D$3,5,IF(I11=LISTE!$D$4,7,0))))</f>
        <v>0</v>
      </c>
      <c r="K11" s="35"/>
      <c r="L11" s="19">
        <f>IF(K11=LISTE!$D$1,0,IF(K11=LISTE!$D$2,3,IF(K11=LISTE!$D$3,5,IF(K11=LISTE!$D$4,7,0))))</f>
        <v>0</v>
      </c>
      <c r="M11" s="35"/>
      <c r="N11" s="19">
        <f>IF(M11=LISTE!$B$1,0,IF(M11=LISTE!$B$2,5,IF(M11=LISTE!$B$3,7,0)))</f>
        <v>0</v>
      </c>
      <c r="O11" s="35"/>
      <c r="P11" s="19">
        <f>IF(O11=LISTE!$D$1,0,IF(O11=LISTE!$D$2,3,IF(O11=LISTE!$D$3,5,IF(O11=LISTE!$D$4,7,0))))</f>
        <v>0</v>
      </c>
      <c r="Q11" s="53"/>
      <c r="R11" s="18">
        <f t="shared" si="1"/>
        <v>0</v>
      </c>
      <c r="S11" s="55"/>
      <c r="T11" s="54"/>
      <c r="U11" s="54"/>
      <c r="V11" s="18">
        <f t="shared" si="2"/>
        <v>0</v>
      </c>
    </row>
    <row r="12" spans="1:22" ht="15">
      <c r="A12" s="3"/>
      <c r="B12" s="5"/>
      <c r="C12" s="29"/>
      <c r="D12" s="66" t="str">
        <f t="shared" si="0"/>
        <v>DISQUALIFIÉ</v>
      </c>
      <c r="E12" s="53"/>
      <c r="F12" s="53"/>
      <c r="G12" s="53"/>
      <c r="H12" s="53"/>
      <c r="I12" s="35"/>
      <c r="J12" s="19">
        <f>IF(I12=LISTE!$D$1,0,IF(I12=LISTE!$D$2,3,IF(I12=LISTE!$D$3,5,IF(I12=LISTE!$D$4,7,0))))</f>
        <v>0</v>
      </c>
      <c r="K12" s="35"/>
      <c r="L12" s="19">
        <f>IF(K12=LISTE!$D$1,0,IF(K12=LISTE!$D$2,3,IF(K12=LISTE!$D$3,5,IF(K12=LISTE!$D$4,7,0))))</f>
        <v>0</v>
      </c>
      <c r="M12" s="35"/>
      <c r="N12" s="19">
        <f>IF(M12=LISTE!$B$1,0,IF(M12=LISTE!$B$2,5,IF(M12=LISTE!$B$3,7,0)))</f>
        <v>0</v>
      </c>
      <c r="O12" s="35"/>
      <c r="P12" s="19">
        <f>IF(O12=LISTE!$D$1,0,IF(O12=LISTE!$D$2,3,IF(O12=LISTE!$D$3,5,IF(O12=LISTE!$D$4,7,0))))</f>
        <v>0</v>
      </c>
      <c r="Q12" s="53"/>
      <c r="R12" s="18">
        <f t="shared" si="1"/>
        <v>0</v>
      </c>
      <c r="S12" s="55"/>
      <c r="T12" s="54"/>
      <c r="U12" s="54"/>
      <c r="V12" s="18">
        <f t="shared" si="2"/>
        <v>0</v>
      </c>
    </row>
    <row r="13" spans="1:22" ht="15">
      <c r="A13" s="3"/>
      <c r="B13" s="5"/>
      <c r="C13" s="29"/>
      <c r="D13" s="66" t="str">
        <f t="shared" si="0"/>
        <v>DISQUALIFIÉ</v>
      </c>
      <c r="E13" s="53"/>
      <c r="F13" s="53"/>
      <c r="G13" s="53"/>
      <c r="H13" s="53"/>
      <c r="I13" s="35"/>
      <c r="J13" s="19">
        <f>IF(I13=LISTE!$D$1,0,IF(I13=LISTE!$D$2,3,IF(I13=LISTE!$D$3,5,IF(I13=LISTE!$D$4,7,0))))</f>
        <v>0</v>
      </c>
      <c r="K13" s="35"/>
      <c r="L13" s="19">
        <f>IF(K13=LISTE!$D$1,0,IF(K13=LISTE!$D$2,3,IF(K13=LISTE!$D$3,5,IF(K13=LISTE!$D$4,7,0))))</f>
        <v>0</v>
      </c>
      <c r="M13" s="35"/>
      <c r="N13" s="19">
        <f>IF(M13=LISTE!$B$1,0,IF(M13=LISTE!$B$2,5,IF(M13=LISTE!$B$3,7,0)))</f>
        <v>0</v>
      </c>
      <c r="O13" s="35"/>
      <c r="P13" s="19">
        <f>IF(O13=LISTE!$D$1,0,IF(O13=LISTE!$D$2,3,IF(O13=LISTE!$D$3,5,IF(O13=LISTE!$D$4,7,0))))</f>
        <v>0</v>
      </c>
      <c r="Q13" s="53"/>
      <c r="R13" s="18">
        <f t="shared" si="1"/>
        <v>0</v>
      </c>
      <c r="S13" s="55"/>
      <c r="T13" s="54"/>
      <c r="U13" s="54"/>
      <c r="V13" s="18">
        <f t="shared" si="2"/>
        <v>0</v>
      </c>
    </row>
    <row r="14" spans="1:22" ht="15">
      <c r="A14" s="3"/>
      <c r="B14" s="5"/>
      <c r="C14" s="29"/>
      <c r="D14" s="66" t="str">
        <f t="shared" si="0"/>
        <v>DISQUALIFIÉ</v>
      </c>
      <c r="E14" s="53"/>
      <c r="F14" s="53"/>
      <c r="G14" s="53"/>
      <c r="H14" s="53"/>
      <c r="I14" s="35"/>
      <c r="J14" s="19">
        <f>IF(I14=LISTE!$D$1,0,IF(I14=LISTE!$D$2,3,IF(I14=LISTE!$D$3,5,IF(I14=LISTE!$D$4,7,0))))</f>
        <v>0</v>
      </c>
      <c r="K14" s="35"/>
      <c r="L14" s="19">
        <f>IF(K14=LISTE!$D$1,0,IF(K14=LISTE!$D$2,3,IF(K14=LISTE!$D$3,5,IF(K14=LISTE!$D$4,7,0))))</f>
        <v>0</v>
      </c>
      <c r="M14" s="35"/>
      <c r="N14" s="19">
        <f>IF(M14=LISTE!$B$1,0,IF(M14=LISTE!$B$2,5,IF(M14=LISTE!$B$3,7,0)))</f>
        <v>0</v>
      </c>
      <c r="O14" s="35"/>
      <c r="P14" s="19">
        <f>IF(O14=LISTE!$D$1,0,IF(O14=LISTE!$D$2,3,IF(O14=LISTE!$D$3,5,IF(O14=LISTE!$D$4,7,0))))</f>
        <v>0</v>
      </c>
      <c r="Q14" s="53"/>
      <c r="R14" s="18">
        <f t="shared" si="1"/>
        <v>0</v>
      </c>
      <c r="S14" s="55"/>
      <c r="T14" s="54"/>
      <c r="U14" s="54"/>
      <c r="V14" s="18">
        <f t="shared" si="2"/>
        <v>0</v>
      </c>
    </row>
    <row r="15" spans="1:22" ht="15">
      <c r="A15" s="3"/>
      <c r="B15" s="5"/>
      <c r="C15" s="29"/>
      <c r="D15" s="66" t="str">
        <f t="shared" si="0"/>
        <v>DISQUALIFIÉ</v>
      </c>
      <c r="E15" s="53"/>
      <c r="F15" s="53"/>
      <c r="G15" s="53"/>
      <c r="H15" s="53"/>
      <c r="I15" s="35"/>
      <c r="J15" s="19">
        <f>IF(I15=LISTE!$D$1,0,IF(I15=LISTE!$D$2,3,IF(I15=LISTE!$D$3,5,IF(I15=LISTE!$D$4,7,0))))</f>
        <v>0</v>
      </c>
      <c r="K15" s="35"/>
      <c r="L15" s="19">
        <f>IF(K15=LISTE!$D$1,0,IF(K15=LISTE!$D$2,3,IF(K15=LISTE!$D$3,5,IF(K15=LISTE!$D$4,7,0))))</f>
        <v>0</v>
      </c>
      <c r="M15" s="35"/>
      <c r="N15" s="19">
        <f>IF(M15=LISTE!$B$1,0,IF(M15=LISTE!$B$2,5,IF(M15=LISTE!$B$3,7,0)))</f>
        <v>0</v>
      </c>
      <c r="O15" s="35"/>
      <c r="P15" s="19">
        <f>IF(O15=LISTE!$D$1,0,IF(O15=LISTE!$D$2,3,IF(O15=LISTE!$D$3,5,IF(O15=LISTE!$D$4,7,0))))</f>
        <v>0</v>
      </c>
      <c r="Q15" s="53"/>
      <c r="R15" s="18">
        <f t="shared" si="1"/>
        <v>0</v>
      </c>
      <c r="S15" s="55"/>
      <c r="T15" s="54"/>
      <c r="U15" s="54"/>
      <c r="V15" s="18">
        <f t="shared" si="2"/>
        <v>0</v>
      </c>
    </row>
    <row r="16" spans="1:22" ht="15">
      <c r="A16" s="3"/>
      <c r="B16" s="5"/>
      <c r="C16" s="29"/>
      <c r="D16" s="66" t="str">
        <f t="shared" si="0"/>
        <v>DISQUALIFIÉ</v>
      </c>
      <c r="E16" s="53"/>
      <c r="F16" s="53"/>
      <c r="G16" s="53"/>
      <c r="H16" s="53"/>
      <c r="I16" s="35"/>
      <c r="J16" s="19">
        <f>IF(I16=LISTE!$D$1,0,IF(I16=LISTE!$D$2,3,IF(I16=LISTE!$D$3,5,IF(I16=LISTE!$D$4,7,0))))</f>
        <v>0</v>
      </c>
      <c r="K16" s="35"/>
      <c r="L16" s="19">
        <f>IF(K16=LISTE!$D$1,0,IF(K16=LISTE!$D$2,3,IF(K16=LISTE!$D$3,5,IF(K16=LISTE!$D$4,7,0))))</f>
        <v>0</v>
      </c>
      <c r="M16" s="35"/>
      <c r="N16" s="19">
        <f>IF(M16=LISTE!$B$1,0,IF(M16=LISTE!$B$2,5,IF(M16=LISTE!$B$3,7,0)))</f>
        <v>0</v>
      </c>
      <c r="O16" s="35"/>
      <c r="P16" s="19">
        <f>IF(O16=LISTE!$D$1,0,IF(O16=LISTE!$D$2,3,IF(O16=LISTE!$D$3,5,IF(O16=LISTE!$D$4,7,0))))</f>
        <v>0</v>
      </c>
      <c r="Q16" s="53"/>
      <c r="R16" s="18">
        <f t="shared" si="1"/>
        <v>0</v>
      </c>
      <c r="S16" s="55"/>
      <c r="T16" s="54"/>
      <c r="U16" s="54"/>
      <c r="V16" s="18">
        <f t="shared" si="2"/>
        <v>0</v>
      </c>
    </row>
    <row r="17" spans="1:22" ht="15">
      <c r="A17" s="3"/>
      <c r="B17" s="5"/>
      <c r="C17" s="29"/>
      <c r="D17" s="66" t="str">
        <f t="shared" si="0"/>
        <v>DISQUALIFIÉ</v>
      </c>
      <c r="E17" s="53"/>
      <c r="F17" s="53"/>
      <c r="G17" s="53"/>
      <c r="H17" s="53"/>
      <c r="I17" s="35"/>
      <c r="J17" s="19">
        <f>IF(I17=LISTE!$D$1,0,IF(I17=LISTE!$D$2,3,IF(I17=LISTE!$D$3,5,IF(I17=LISTE!$D$4,7,0))))</f>
        <v>0</v>
      </c>
      <c r="K17" s="35"/>
      <c r="L17" s="19">
        <f>IF(K17=LISTE!$D$1,0,IF(K17=LISTE!$D$2,3,IF(K17=LISTE!$D$3,5,IF(K17=LISTE!$D$4,7,0))))</f>
        <v>0</v>
      </c>
      <c r="M17" s="35"/>
      <c r="N17" s="19">
        <f>IF(M17=LISTE!$B$1,0,IF(M17=LISTE!$B$2,5,IF(M17=LISTE!$B$3,7,0)))</f>
        <v>0</v>
      </c>
      <c r="O17" s="35"/>
      <c r="P17" s="19">
        <f>IF(O17=LISTE!$D$1,0,IF(O17=LISTE!$D$2,3,IF(O17=LISTE!$D$3,5,IF(O17=LISTE!$D$4,7,0))))</f>
        <v>0</v>
      </c>
      <c r="Q17" s="53"/>
      <c r="R17" s="18">
        <f t="shared" si="1"/>
        <v>0</v>
      </c>
      <c r="S17" s="55"/>
      <c r="T17" s="54"/>
      <c r="U17" s="54"/>
      <c r="V17" s="18">
        <f t="shared" si="2"/>
        <v>0</v>
      </c>
    </row>
    <row r="18" spans="1:22" ht="15">
      <c r="A18" s="3"/>
      <c r="B18" s="5"/>
      <c r="C18" s="29"/>
      <c r="D18" s="66" t="str">
        <f t="shared" si="0"/>
        <v>DISQUALIFIÉ</v>
      </c>
      <c r="E18" s="53"/>
      <c r="F18" s="53"/>
      <c r="G18" s="53"/>
      <c r="H18" s="53"/>
      <c r="I18" s="35"/>
      <c r="J18" s="19">
        <f>IF(I18=LISTE!$D$1,0,IF(I18=LISTE!$D$2,3,IF(I18=LISTE!$D$3,5,IF(I18=LISTE!$D$4,7,0))))</f>
        <v>0</v>
      </c>
      <c r="K18" s="35"/>
      <c r="L18" s="19">
        <f>IF(K18=LISTE!$D$1,0,IF(K18=LISTE!$D$2,3,IF(K18=LISTE!$D$3,5,IF(K18=LISTE!$D$4,7,0))))</f>
        <v>0</v>
      </c>
      <c r="M18" s="35"/>
      <c r="N18" s="19">
        <f>IF(M18=LISTE!$B$1,0,IF(M18=LISTE!$B$2,5,IF(M18=LISTE!$B$3,7,0)))</f>
        <v>0</v>
      </c>
      <c r="O18" s="35"/>
      <c r="P18" s="19">
        <f>IF(O18=LISTE!$D$1,0,IF(O18=LISTE!$D$2,3,IF(O18=LISTE!$D$3,5,IF(O18=LISTE!$D$4,7,0))))</f>
        <v>0</v>
      </c>
      <c r="Q18" s="53"/>
      <c r="R18" s="18">
        <f t="shared" si="1"/>
        <v>0</v>
      </c>
      <c r="S18" s="55"/>
      <c r="T18" s="54"/>
      <c r="U18" s="54"/>
      <c r="V18" s="18">
        <f t="shared" si="2"/>
        <v>0</v>
      </c>
    </row>
    <row r="19" spans="1:22" ht="15">
      <c r="A19" s="3"/>
      <c r="B19" s="5"/>
      <c r="C19" s="29"/>
      <c r="D19" s="66" t="str">
        <f t="shared" si="0"/>
        <v>DISQUALIFIÉ</v>
      </c>
      <c r="E19" s="53"/>
      <c r="F19" s="53"/>
      <c r="G19" s="53"/>
      <c r="H19" s="53"/>
      <c r="I19" s="35"/>
      <c r="J19" s="19">
        <f>IF(I19=LISTE!$D$1,0,IF(I19=LISTE!$D$2,3,IF(I19=LISTE!$D$3,5,IF(I19=LISTE!$D$4,7,0))))</f>
        <v>0</v>
      </c>
      <c r="K19" s="35"/>
      <c r="L19" s="19">
        <f>IF(K19=LISTE!$D$1,0,IF(K19=LISTE!$D$2,3,IF(K19=LISTE!$D$3,5,IF(K19=LISTE!$D$4,7,0))))</f>
        <v>0</v>
      </c>
      <c r="M19" s="35"/>
      <c r="N19" s="19">
        <f>IF(M19=LISTE!$B$1,0,IF(M19=LISTE!$B$2,5,IF(M19=LISTE!$B$3,7,0)))</f>
        <v>0</v>
      </c>
      <c r="O19" s="35"/>
      <c r="P19" s="19">
        <f>IF(O19=LISTE!$D$1,0,IF(O19=LISTE!$D$2,3,IF(O19=LISTE!$D$3,5,IF(O19=LISTE!$D$4,7,0))))</f>
        <v>0</v>
      </c>
      <c r="Q19" s="53"/>
      <c r="R19" s="18">
        <f t="shared" si="1"/>
        <v>0</v>
      </c>
      <c r="S19" s="55"/>
      <c r="T19" s="54"/>
      <c r="U19" s="54"/>
      <c r="V19" s="18">
        <f t="shared" si="2"/>
        <v>0</v>
      </c>
    </row>
    <row r="20" spans="1:22" ht="15">
      <c r="A20" s="3"/>
      <c r="B20" s="5"/>
      <c r="C20" s="29"/>
      <c r="D20" s="66" t="str">
        <f t="shared" si="0"/>
        <v>DISQUALIFIÉ</v>
      </c>
      <c r="E20" s="53"/>
      <c r="F20" s="53"/>
      <c r="G20" s="53"/>
      <c r="H20" s="53"/>
      <c r="I20" s="35"/>
      <c r="J20" s="19">
        <f>IF(I20=LISTE!$D$1,0,IF(I20=LISTE!$D$2,3,IF(I20=LISTE!$D$3,5,IF(I20=LISTE!$D$4,7,0))))</f>
        <v>0</v>
      </c>
      <c r="K20" s="35"/>
      <c r="L20" s="19">
        <f>IF(K20=LISTE!$D$1,0,IF(K20=LISTE!$D$2,3,IF(K20=LISTE!$D$3,5,IF(K20=LISTE!$D$4,7,0))))</f>
        <v>0</v>
      </c>
      <c r="M20" s="35"/>
      <c r="N20" s="19">
        <f>IF(M20=LISTE!$B$1,0,IF(M20=LISTE!$B$2,5,IF(M20=LISTE!$B$3,7,0)))</f>
        <v>0</v>
      </c>
      <c r="O20" s="35"/>
      <c r="P20" s="19">
        <f>IF(O20=LISTE!$D$1,0,IF(O20=LISTE!$D$2,3,IF(O20=LISTE!$D$3,5,IF(O20=LISTE!$D$4,7,0))))</f>
        <v>0</v>
      </c>
      <c r="Q20" s="53"/>
      <c r="R20" s="18">
        <f t="shared" si="1"/>
        <v>0</v>
      </c>
      <c r="S20" s="55"/>
      <c r="T20" s="54"/>
      <c r="U20" s="54"/>
      <c r="V20" s="18">
        <f t="shared" si="2"/>
        <v>0</v>
      </c>
    </row>
  </sheetData>
  <sheetProtection/>
  <conditionalFormatting sqref="V5:V20">
    <cfRule type="top10" priority="5" dxfId="0" stopIfTrue="1" rank="3"/>
  </conditionalFormatting>
  <conditionalFormatting sqref="C5:C20">
    <cfRule type="containsBlanks" priority="1" dxfId="6" stopIfTrue="1">
      <formula>LEN(TRIM(C5))=0</formula>
    </cfRule>
    <cfRule type="cellIs" priority="2" dxfId="0" operator="between" stopIfTrue="1">
      <formula>0.8</formula>
      <formula>1</formula>
    </cfRule>
    <cfRule type="cellIs" priority="3" dxfId="1" operator="between" stopIfTrue="1">
      <formula>0</formula>
      <formula>79</formula>
    </cfRule>
  </conditionalFormatting>
  <dataValidations count="3">
    <dataValidation type="list" allowBlank="1" showInputMessage="1" showErrorMessage="1" promptTitle="GRADE" prompt="Sélectionner le grade qui corespond au cadet" sqref="A5:A20">
      <formula1>grade</formula1>
    </dataValidation>
    <dataValidation type="list" allowBlank="1" showInputMessage="1" showErrorMessage="1" sqref="O5:O20 K5:K20 I5:I20">
      <formula1>NORMESOREN</formula1>
    </dataValidation>
    <dataValidation type="list" allowBlank="1" showInputMessage="1" showErrorMessage="1" sqref="M5:M20">
      <formula1>NORMESOREN2</formula1>
    </dataValidation>
  </dataValidations>
  <printOptions/>
  <pageMargins left="0.7" right="0.7" top="0.75" bottom="0.75" header="0.3" footer="0.3"/>
  <pageSetup horizontalDpi="600" verticalDpi="600" orientation="landscape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D5" sqref="D5:D20"/>
    </sheetView>
  </sheetViews>
  <sheetFormatPr defaultColWidth="11.421875" defaultRowHeight="15"/>
  <cols>
    <col min="1" max="1" width="7.421875" style="102" customWidth="1"/>
    <col min="2" max="4" width="29.7109375" style="102" customWidth="1"/>
    <col min="5" max="5" width="9.57421875" style="102" customWidth="1"/>
    <col min="6" max="6" width="12.8515625" style="102" customWidth="1"/>
    <col min="7" max="7" width="9.421875" style="102" customWidth="1"/>
    <col min="8" max="8" width="11.28125" style="102" customWidth="1"/>
    <col min="9" max="9" width="6.8515625" style="102" customWidth="1"/>
    <col min="10" max="10" width="13.8515625" style="102" customWidth="1"/>
    <col min="11" max="11" width="11.421875" style="102" customWidth="1"/>
    <col min="12" max="12" width="8.8515625" style="102" customWidth="1"/>
    <col min="13" max="13" width="9.00390625" style="102" customWidth="1"/>
    <col min="14" max="14" width="8.28125" style="102" customWidth="1"/>
    <col min="15" max="16384" width="11.421875" style="102" customWidth="1"/>
  </cols>
  <sheetData>
    <row r="1" ht="15.75">
      <c r="A1" s="101" t="s">
        <v>9</v>
      </c>
    </row>
    <row r="2" ht="12"/>
    <row r="3" spans="1:14" s="103" customFormat="1" ht="49.5" customHeight="1">
      <c r="A3" s="95" t="s">
        <v>1</v>
      </c>
      <c r="B3" s="95" t="s">
        <v>2</v>
      </c>
      <c r="C3" s="95" t="s">
        <v>64</v>
      </c>
      <c r="D3" s="100"/>
      <c r="E3" s="84" t="s">
        <v>22</v>
      </c>
      <c r="F3" s="84" t="s">
        <v>23</v>
      </c>
      <c r="G3" s="84" t="s">
        <v>24</v>
      </c>
      <c r="H3" s="84" t="s">
        <v>25</v>
      </c>
      <c r="I3" s="84" t="s">
        <v>26</v>
      </c>
      <c r="J3" s="95" t="s">
        <v>3</v>
      </c>
      <c r="K3" s="84" t="s">
        <v>29</v>
      </c>
      <c r="L3" s="84" t="s">
        <v>27</v>
      </c>
      <c r="M3" s="84" t="s">
        <v>28</v>
      </c>
      <c r="N3" s="95" t="s">
        <v>4</v>
      </c>
    </row>
    <row r="4" spans="1:14" s="85" customFormat="1" ht="24.75" customHeight="1">
      <c r="A4" s="87"/>
      <c r="B4" s="87"/>
      <c r="C4" s="96">
        <v>0.85</v>
      </c>
      <c r="D4" s="89"/>
      <c r="E4" s="89" t="s">
        <v>65</v>
      </c>
      <c r="F4" s="90" t="s">
        <v>66</v>
      </c>
      <c r="G4" s="90" t="s">
        <v>65</v>
      </c>
      <c r="H4" s="90" t="s">
        <v>67</v>
      </c>
      <c r="I4" s="90" t="s">
        <v>71</v>
      </c>
      <c r="J4" s="87"/>
      <c r="K4" s="91" t="s">
        <v>73</v>
      </c>
      <c r="L4" s="92" t="s">
        <v>69</v>
      </c>
      <c r="M4" s="92" t="s">
        <v>70</v>
      </c>
      <c r="N4" s="87"/>
    </row>
    <row r="5" spans="1:14" ht="15">
      <c r="A5" s="12"/>
      <c r="B5" s="12"/>
      <c r="C5" s="29"/>
      <c r="D5" s="66" t="str">
        <f>IF(C5&lt;$C$4,"DISQUALIFIÉ","QUALIFIÉ")</f>
        <v>DISQUALIFIÉ</v>
      </c>
      <c r="E5" s="12"/>
      <c r="F5" s="32"/>
      <c r="G5" s="32"/>
      <c r="H5" s="32"/>
      <c r="I5" s="53"/>
      <c r="J5" s="28">
        <f>(E5*2)+(F5*1)+(G5*2)+(H5*4)+(I5*5)</f>
        <v>0</v>
      </c>
      <c r="K5" s="53"/>
      <c r="L5" s="53"/>
      <c r="M5" s="53"/>
      <c r="N5" s="28">
        <f>J5+(K5*-1)+(L5*-5)+(M5*-10)</f>
        <v>0</v>
      </c>
    </row>
    <row r="6" spans="1:14" ht="12">
      <c r="A6" s="3"/>
      <c r="B6" s="25"/>
      <c r="C6" s="36"/>
      <c r="D6" s="66" t="str">
        <f aca="true" t="shared" si="0" ref="D6:D20">IF(C6&lt;$C$4,"DISQUALIFIÉ","QUALIFIÉ")</f>
        <v>DISQUALIFIÉ</v>
      </c>
      <c r="E6" s="25"/>
      <c r="F6" s="24"/>
      <c r="G6" s="24"/>
      <c r="H6" s="24"/>
      <c r="I6" s="24"/>
      <c r="J6" s="28">
        <f aca="true" t="shared" si="1" ref="J6:J20">(E6*2)+(F6*1)+(G6*2)+(H6*4)+(I6*5)</f>
        <v>0</v>
      </c>
      <c r="K6" s="26"/>
      <c r="L6" s="24"/>
      <c r="M6" s="24"/>
      <c r="N6" s="28">
        <f aca="true" t="shared" si="2" ref="N6:N20">J6+(K6*-1)+(L6*-5)+(M6*-10)</f>
        <v>0</v>
      </c>
    </row>
    <row r="7" spans="1:14" ht="12">
      <c r="A7" s="3"/>
      <c r="B7" s="25"/>
      <c r="C7" s="36"/>
      <c r="D7" s="66" t="str">
        <f t="shared" si="0"/>
        <v>DISQUALIFIÉ</v>
      </c>
      <c r="E7" s="25"/>
      <c r="F7" s="24"/>
      <c r="G7" s="24"/>
      <c r="H7" s="24"/>
      <c r="I7" s="24"/>
      <c r="J7" s="28">
        <f t="shared" si="1"/>
        <v>0</v>
      </c>
      <c r="K7" s="26"/>
      <c r="L7" s="24"/>
      <c r="M7" s="24"/>
      <c r="N7" s="28">
        <f t="shared" si="2"/>
        <v>0</v>
      </c>
    </row>
    <row r="8" spans="1:14" ht="12">
      <c r="A8" s="3"/>
      <c r="B8" s="25"/>
      <c r="C8" s="36"/>
      <c r="D8" s="66" t="str">
        <f t="shared" si="0"/>
        <v>DISQUALIFIÉ</v>
      </c>
      <c r="E8" s="25"/>
      <c r="F8" s="24"/>
      <c r="G8" s="24"/>
      <c r="H8" s="24"/>
      <c r="I8" s="24"/>
      <c r="J8" s="28">
        <f t="shared" si="1"/>
        <v>0</v>
      </c>
      <c r="K8" s="26"/>
      <c r="L8" s="24"/>
      <c r="M8" s="24"/>
      <c r="N8" s="28">
        <f t="shared" si="2"/>
        <v>0</v>
      </c>
    </row>
    <row r="9" spans="1:14" ht="12">
      <c r="A9" s="3"/>
      <c r="B9" s="25"/>
      <c r="C9" s="36"/>
      <c r="D9" s="66" t="str">
        <f t="shared" si="0"/>
        <v>DISQUALIFIÉ</v>
      </c>
      <c r="E9" s="25"/>
      <c r="F9" s="24"/>
      <c r="G9" s="24"/>
      <c r="H9" s="24"/>
      <c r="I9" s="24"/>
      <c r="J9" s="28">
        <f t="shared" si="1"/>
        <v>0</v>
      </c>
      <c r="K9" s="26"/>
      <c r="L9" s="24"/>
      <c r="M9" s="24"/>
      <c r="N9" s="28">
        <f t="shared" si="2"/>
        <v>0</v>
      </c>
    </row>
    <row r="10" spans="1:14" ht="12">
      <c r="A10" s="3"/>
      <c r="B10" s="25"/>
      <c r="C10" s="36"/>
      <c r="D10" s="66" t="str">
        <f t="shared" si="0"/>
        <v>DISQUALIFIÉ</v>
      </c>
      <c r="E10" s="25"/>
      <c r="F10" s="24"/>
      <c r="G10" s="24"/>
      <c r="H10" s="24"/>
      <c r="I10" s="24"/>
      <c r="J10" s="28">
        <f t="shared" si="1"/>
        <v>0</v>
      </c>
      <c r="K10" s="26"/>
      <c r="L10" s="24"/>
      <c r="M10" s="24"/>
      <c r="N10" s="28">
        <f t="shared" si="2"/>
        <v>0</v>
      </c>
    </row>
    <row r="11" spans="1:14" ht="12">
      <c r="A11" s="3"/>
      <c r="B11" s="25"/>
      <c r="C11" s="36"/>
      <c r="D11" s="66" t="str">
        <f t="shared" si="0"/>
        <v>DISQUALIFIÉ</v>
      </c>
      <c r="E11" s="25"/>
      <c r="F11" s="24"/>
      <c r="G11" s="24"/>
      <c r="H11" s="24"/>
      <c r="I11" s="24"/>
      <c r="J11" s="28">
        <f t="shared" si="1"/>
        <v>0</v>
      </c>
      <c r="K11" s="26"/>
      <c r="L11" s="24"/>
      <c r="M11" s="24"/>
      <c r="N11" s="28">
        <f t="shared" si="2"/>
        <v>0</v>
      </c>
    </row>
    <row r="12" spans="1:14" ht="15">
      <c r="A12" s="3"/>
      <c r="B12" s="25"/>
      <c r="C12" s="37"/>
      <c r="D12" s="66" t="str">
        <f t="shared" si="0"/>
        <v>DISQUALIFIÉ</v>
      </c>
      <c r="E12" s="25"/>
      <c r="F12" s="24"/>
      <c r="G12" s="24"/>
      <c r="H12" s="27"/>
      <c r="I12" s="24"/>
      <c r="J12" s="28">
        <f t="shared" si="1"/>
        <v>0</v>
      </c>
      <c r="K12" s="26"/>
      <c r="L12" s="24"/>
      <c r="M12" s="24"/>
      <c r="N12" s="28">
        <f t="shared" si="2"/>
        <v>0</v>
      </c>
    </row>
    <row r="13" spans="1:14" ht="15">
      <c r="A13" s="3"/>
      <c r="B13" s="25"/>
      <c r="C13" s="37"/>
      <c r="D13" s="66" t="str">
        <f t="shared" si="0"/>
        <v>DISQUALIFIÉ</v>
      </c>
      <c r="E13" s="25"/>
      <c r="F13" s="24"/>
      <c r="G13" s="24"/>
      <c r="H13" s="24"/>
      <c r="I13" s="24"/>
      <c r="J13" s="28">
        <f t="shared" si="1"/>
        <v>0</v>
      </c>
      <c r="K13" s="26"/>
      <c r="L13" s="24"/>
      <c r="M13" s="24"/>
      <c r="N13" s="28">
        <f t="shared" si="2"/>
        <v>0</v>
      </c>
    </row>
    <row r="14" spans="1:14" ht="15">
      <c r="A14" s="3"/>
      <c r="B14" s="22"/>
      <c r="C14" s="37"/>
      <c r="D14" s="66" t="str">
        <f t="shared" si="0"/>
        <v>DISQUALIFIÉ</v>
      </c>
      <c r="E14" s="23"/>
      <c r="F14" s="23"/>
      <c r="G14" s="23"/>
      <c r="H14" s="23"/>
      <c r="I14" s="23"/>
      <c r="J14" s="28">
        <f t="shared" si="1"/>
        <v>0</v>
      </c>
      <c r="K14" s="22"/>
      <c r="L14" s="23"/>
      <c r="M14" s="23"/>
      <c r="N14" s="28">
        <f t="shared" si="2"/>
        <v>0</v>
      </c>
    </row>
    <row r="15" spans="1:14" ht="15">
      <c r="A15" s="3"/>
      <c r="B15" s="22"/>
      <c r="C15" s="37"/>
      <c r="D15" s="66" t="str">
        <f t="shared" si="0"/>
        <v>DISQUALIFIÉ</v>
      </c>
      <c r="E15" s="23"/>
      <c r="F15" s="23"/>
      <c r="G15" s="23"/>
      <c r="H15" s="23"/>
      <c r="I15" s="23"/>
      <c r="J15" s="28">
        <f t="shared" si="1"/>
        <v>0</v>
      </c>
      <c r="K15" s="22"/>
      <c r="L15" s="23"/>
      <c r="M15" s="23"/>
      <c r="N15" s="28">
        <f t="shared" si="2"/>
        <v>0</v>
      </c>
    </row>
    <row r="16" spans="1:14" ht="15">
      <c r="A16" s="3"/>
      <c r="B16" s="22"/>
      <c r="C16" s="37"/>
      <c r="D16" s="66" t="str">
        <f t="shared" si="0"/>
        <v>DISQUALIFIÉ</v>
      </c>
      <c r="E16" s="23"/>
      <c r="F16" s="23"/>
      <c r="G16" s="23"/>
      <c r="H16" s="23"/>
      <c r="I16" s="23"/>
      <c r="J16" s="28">
        <f t="shared" si="1"/>
        <v>0</v>
      </c>
      <c r="K16" s="22"/>
      <c r="L16" s="23"/>
      <c r="M16" s="23"/>
      <c r="N16" s="28">
        <f t="shared" si="2"/>
        <v>0</v>
      </c>
    </row>
    <row r="17" spans="1:14" ht="15">
      <c r="A17" s="3"/>
      <c r="B17" s="22"/>
      <c r="C17" s="37"/>
      <c r="D17" s="66" t="str">
        <f t="shared" si="0"/>
        <v>DISQUALIFIÉ</v>
      </c>
      <c r="E17" s="23"/>
      <c r="F17" s="23"/>
      <c r="G17" s="23"/>
      <c r="H17" s="23"/>
      <c r="I17" s="23"/>
      <c r="J17" s="28">
        <f t="shared" si="1"/>
        <v>0</v>
      </c>
      <c r="K17" s="22"/>
      <c r="L17" s="23"/>
      <c r="M17" s="23"/>
      <c r="N17" s="28">
        <f t="shared" si="2"/>
        <v>0</v>
      </c>
    </row>
    <row r="18" spans="1:14" ht="15">
      <c r="A18" s="3"/>
      <c r="B18" s="22"/>
      <c r="C18" s="37"/>
      <c r="D18" s="66" t="str">
        <f t="shared" si="0"/>
        <v>DISQUALIFIÉ</v>
      </c>
      <c r="E18" s="23"/>
      <c r="F18" s="23"/>
      <c r="G18" s="23"/>
      <c r="H18" s="23"/>
      <c r="I18" s="23"/>
      <c r="J18" s="28">
        <f t="shared" si="1"/>
        <v>0</v>
      </c>
      <c r="K18" s="22"/>
      <c r="L18" s="23"/>
      <c r="M18" s="23"/>
      <c r="N18" s="28">
        <f t="shared" si="2"/>
        <v>0</v>
      </c>
    </row>
    <row r="19" spans="1:14" ht="15">
      <c r="A19" s="3"/>
      <c r="B19" s="25"/>
      <c r="C19" s="37"/>
      <c r="D19" s="66" t="str">
        <f t="shared" si="0"/>
        <v>DISQUALIFIÉ</v>
      </c>
      <c r="E19" s="23"/>
      <c r="F19" s="24"/>
      <c r="G19" s="24"/>
      <c r="H19" s="24"/>
      <c r="I19" s="23"/>
      <c r="J19" s="28">
        <f t="shared" si="1"/>
        <v>0</v>
      </c>
      <c r="K19" s="22"/>
      <c r="L19" s="23"/>
      <c r="M19" s="23"/>
      <c r="N19" s="28">
        <f t="shared" si="2"/>
        <v>0</v>
      </c>
    </row>
    <row r="20" spans="1:14" ht="15">
      <c r="A20" s="3"/>
      <c r="B20" s="25"/>
      <c r="C20" s="37"/>
      <c r="D20" s="66" t="str">
        <f t="shared" si="0"/>
        <v>DISQUALIFIÉ</v>
      </c>
      <c r="E20" s="23"/>
      <c r="F20" s="23"/>
      <c r="G20" s="23"/>
      <c r="H20" s="23"/>
      <c r="I20" s="23"/>
      <c r="J20" s="28">
        <f t="shared" si="1"/>
        <v>0</v>
      </c>
      <c r="K20" s="22"/>
      <c r="L20" s="23"/>
      <c r="M20" s="23"/>
      <c r="N20" s="28">
        <f t="shared" si="2"/>
        <v>0</v>
      </c>
    </row>
    <row r="21" spans="1:9" s="106" customFormat="1" ht="12">
      <c r="A21" s="104"/>
      <c r="B21" s="104"/>
      <c r="C21" s="104"/>
      <c r="D21" s="104"/>
      <c r="E21" s="104"/>
      <c r="F21" s="104"/>
      <c r="G21" s="104"/>
      <c r="H21" s="104"/>
      <c r="I21" s="105"/>
    </row>
    <row r="22" spans="1:9" s="106" customFormat="1" ht="12">
      <c r="A22" s="104"/>
      <c r="B22" s="104"/>
      <c r="C22" s="104"/>
      <c r="D22" s="104"/>
      <c r="E22" s="104"/>
      <c r="F22" s="104"/>
      <c r="G22" s="104"/>
      <c r="H22" s="104"/>
      <c r="I22" s="105"/>
    </row>
    <row r="23" s="107" customFormat="1" ht="12"/>
    <row r="24" s="107" customFormat="1" ht="12"/>
    <row r="25" s="107" customFormat="1" ht="12"/>
    <row r="26" s="107" customFormat="1" ht="12"/>
    <row r="27" spans="1:14" s="107" customFormat="1" ht="12">
      <c r="A27" s="108"/>
      <c r="B27" s="108"/>
      <c r="C27" s="108"/>
      <c r="D27" s="108"/>
      <c r="E27" s="109"/>
      <c r="F27" s="109"/>
      <c r="G27" s="109"/>
      <c r="H27" s="109"/>
      <c r="I27" s="109"/>
      <c r="J27" s="144"/>
      <c r="K27" s="144"/>
      <c r="M27" s="110"/>
      <c r="N27" s="110"/>
    </row>
    <row r="28" spans="1:14" s="107" customFormat="1" ht="12">
      <c r="A28" s="108"/>
      <c r="B28" s="108"/>
      <c r="C28" s="108"/>
      <c r="D28" s="108"/>
      <c r="E28" s="109"/>
      <c r="F28" s="109"/>
      <c r="G28" s="109"/>
      <c r="H28" s="109"/>
      <c r="I28" s="109"/>
      <c r="J28" s="144"/>
      <c r="K28" s="144"/>
      <c r="M28" s="110"/>
      <c r="N28" s="110"/>
    </row>
    <row r="29" s="107" customFormat="1" ht="12"/>
    <row r="30" s="107" customFormat="1" ht="12"/>
    <row r="31" s="107" customFormat="1" ht="12"/>
    <row r="32" s="107" customFormat="1" ht="12"/>
    <row r="33" s="107" customFormat="1" ht="12"/>
    <row r="34" s="107" customFormat="1" ht="12"/>
    <row r="35" s="107" customFormat="1" ht="12"/>
  </sheetData>
  <sheetProtection password="C7A7" sheet="1"/>
  <mergeCells count="2">
    <mergeCell ref="J28:K28"/>
    <mergeCell ref="J27:K27"/>
  </mergeCells>
  <conditionalFormatting sqref="N5:N20">
    <cfRule type="top10" priority="9" dxfId="0" stopIfTrue="1" rank="3"/>
  </conditionalFormatting>
  <conditionalFormatting sqref="C5:C20">
    <cfRule type="containsBlanks" priority="1" dxfId="45" stopIfTrue="1">
      <formula>LEN(TRIM(C5))=0</formula>
    </cfRule>
    <cfRule type="cellIs" priority="2" dxfId="0" operator="between" stopIfTrue="1">
      <formula>0.85</formula>
      <formula>100</formula>
    </cfRule>
    <cfRule type="cellIs" priority="3" dxfId="1" operator="between" stopIfTrue="1">
      <formula>0</formula>
      <formula>84</formula>
    </cfRule>
  </conditionalFormatting>
  <dataValidations count="1">
    <dataValidation type="list" allowBlank="1" showInputMessage="1" showErrorMessage="1" promptTitle="GRADE" prompt="Sélectionner le grade qui corespond au cadet" sqref="A5:A20">
      <formula1>grade</formula1>
    </dataValidation>
  </dataValidations>
  <printOptions/>
  <pageMargins left="0.7" right="0.7" top="0.75" bottom="0.75" header="0.3" footer="0.3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2" ySplit="3" topLeftCell="C4" activePane="bottomRight" state="frozen"/>
      <selection pane="topLeft" activeCell="E6" sqref="E6:H6"/>
      <selection pane="topRight" activeCell="E6" sqref="E6:H6"/>
      <selection pane="bottomLeft" activeCell="E6" sqref="E6:H6"/>
      <selection pane="bottomRight" activeCell="L9" sqref="L9"/>
    </sheetView>
  </sheetViews>
  <sheetFormatPr defaultColWidth="11.421875" defaultRowHeight="15"/>
  <cols>
    <col min="1" max="1" width="7.421875" style="82" customWidth="1"/>
    <col min="2" max="4" width="20.421875" style="82" customWidth="1"/>
    <col min="5" max="5" width="9.28125" style="82" customWidth="1"/>
    <col min="6" max="6" width="12.8515625" style="82" customWidth="1"/>
    <col min="7" max="7" width="9.421875" style="82" customWidth="1"/>
    <col min="8" max="8" width="11.421875" style="82" customWidth="1"/>
    <col min="9" max="9" width="23.57421875" style="82" customWidth="1"/>
    <col min="10" max="10" width="16.28125" style="82" hidden="1" customWidth="1"/>
    <col min="11" max="11" width="6.8515625" style="82" customWidth="1"/>
    <col min="12" max="12" width="10.421875" style="82" customWidth="1"/>
    <col min="13" max="13" width="12.140625" style="82" customWidth="1"/>
    <col min="14" max="14" width="7.421875" style="82" customWidth="1"/>
    <col min="15" max="15" width="8.140625" style="82" customWidth="1"/>
    <col min="16" max="16" width="6.7109375" style="82" customWidth="1"/>
    <col min="17" max="16384" width="11.421875" style="82" customWidth="1"/>
  </cols>
  <sheetData>
    <row r="1" ht="15.75">
      <c r="A1" s="81" t="s">
        <v>10</v>
      </c>
    </row>
    <row r="2" ht="15"/>
    <row r="3" spans="1:16" s="85" customFormat="1" ht="85.5" customHeight="1">
      <c r="A3" s="111" t="s">
        <v>1</v>
      </c>
      <c r="B3" s="111" t="s">
        <v>2</v>
      </c>
      <c r="C3" s="95" t="s">
        <v>201</v>
      </c>
      <c r="D3" s="100"/>
      <c r="E3" s="112" t="s">
        <v>22</v>
      </c>
      <c r="F3" s="112" t="s">
        <v>23</v>
      </c>
      <c r="G3" s="112" t="s">
        <v>24</v>
      </c>
      <c r="H3" s="112" t="s">
        <v>25</v>
      </c>
      <c r="I3" s="145" t="s">
        <v>202</v>
      </c>
      <c r="J3" s="112"/>
      <c r="K3" s="112" t="s">
        <v>26</v>
      </c>
      <c r="L3" s="111" t="s">
        <v>3</v>
      </c>
      <c r="M3" s="112" t="s">
        <v>29</v>
      </c>
      <c r="N3" s="112" t="s">
        <v>27</v>
      </c>
      <c r="O3" s="112" t="s">
        <v>28</v>
      </c>
      <c r="P3" s="83" t="s">
        <v>4</v>
      </c>
    </row>
    <row r="4" spans="1:16" ht="22.5">
      <c r="A4" s="111"/>
      <c r="B4" s="111"/>
      <c r="C4" s="96">
        <v>0.85</v>
      </c>
      <c r="D4" s="89"/>
      <c r="E4" s="111" t="s">
        <v>65</v>
      </c>
      <c r="F4" s="112" t="s">
        <v>66</v>
      </c>
      <c r="G4" s="112" t="s">
        <v>65</v>
      </c>
      <c r="H4" s="112" t="s">
        <v>67</v>
      </c>
      <c r="I4" s="145"/>
      <c r="J4" s="112"/>
      <c r="K4" s="112" t="s">
        <v>71</v>
      </c>
      <c r="L4" s="111"/>
      <c r="M4" s="113" t="s">
        <v>73</v>
      </c>
      <c r="N4" s="114" t="s">
        <v>69</v>
      </c>
      <c r="O4" s="114" t="s">
        <v>70</v>
      </c>
      <c r="P4" s="87"/>
    </row>
    <row r="5" spans="1:16" ht="15">
      <c r="A5" s="12"/>
      <c r="B5" s="12"/>
      <c r="C5" s="29"/>
      <c r="D5" s="66" t="str">
        <f>IF(C5&lt;$C$4,"DISQUALIFIÉ","QUALIFIÉ")</f>
        <v>DISQUALIFIÉ</v>
      </c>
      <c r="E5" s="12"/>
      <c r="F5" s="32"/>
      <c r="G5" s="32"/>
      <c r="H5" s="32"/>
      <c r="I5" s="54"/>
      <c r="J5" s="38">
        <f>IF(I5=LISTE!$F$1,7,IF(I5=LISTE!$F$2,5,IF(I5=LISTE!$F$3,3,0)))</f>
        <v>0</v>
      </c>
      <c r="K5" s="53"/>
      <c r="L5" s="18">
        <f>(E5*2)+(F5*1)+(G5*2)+(H5*4)+J5+(K5*5)</f>
        <v>0</v>
      </c>
      <c r="M5" s="53"/>
      <c r="N5" s="53"/>
      <c r="O5" s="53"/>
      <c r="P5" s="18">
        <f>L5+(M5*-1)+(N5*-5)+(O5*-10)</f>
        <v>0</v>
      </c>
    </row>
    <row r="6" spans="1:16" ht="15">
      <c r="A6" s="3"/>
      <c r="B6" s="7"/>
      <c r="C6" s="36"/>
      <c r="D6" s="66" t="s">
        <v>114</v>
      </c>
      <c r="E6" s="53"/>
      <c r="F6" s="53"/>
      <c r="G6" s="53"/>
      <c r="H6" s="53"/>
      <c r="I6" s="54"/>
      <c r="J6" s="38">
        <f>IF(I6=LISTE!$F$1,7,IF(I6=LISTE!$F$2,5,IF(I6=LISTE!$F$3,3,0)))</f>
        <v>0</v>
      </c>
      <c r="K6" s="53"/>
      <c r="L6" s="18">
        <f aca="true" t="shared" si="0" ref="L6:L16">(E6*2)+(F6*1)+(G6*2)+(H6*4)+J6+(K6*5)</f>
        <v>0</v>
      </c>
      <c r="M6" s="54"/>
      <c r="N6" s="54"/>
      <c r="O6" s="54"/>
      <c r="P6" s="18">
        <f aca="true" t="shared" si="1" ref="P6:P16">L6+(M6*-1)+(N6*-5)+(O6*-10)</f>
        <v>0</v>
      </c>
    </row>
    <row r="7" spans="1:16" ht="15">
      <c r="A7" s="3"/>
      <c r="B7" s="7"/>
      <c r="C7" s="36"/>
      <c r="D7" s="66" t="s">
        <v>114</v>
      </c>
      <c r="E7" s="53"/>
      <c r="F7" s="53"/>
      <c r="G7" s="53"/>
      <c r="H7" s="53"/>
      <c r="I7" s="54"/>
      <c r="J7" s="38">
        <f>IF(I7=LISTE!$F$1,7,IF(I7=LISTE!$F$2,5,IF(I7=LISTE!$F$3,3,0)))</f>
        <v>0</v>
      </c>
      <c r="K7" s="53"/>
      <c r="L7" s="18">
        <f t="shared" si="0"/>
        <v>0</v>
      </c>
      <c r="M7" s="54"/>
      <c r="N7" s="54"/>
      <c r="O7" s="54"/>
      <c r="P7" s="18">
        <f t="shared" si="1"/>
        <v>0</v>
      </c>
    </row>
    <row r="8" spans="1:16" ht="15">
      <c r="A8" s="3"/>
      <c r="B8" s="7"/>
      <c r="C8" s="36"/>
      <c r="D8" s="66" t="s">
        <v>114</v>
      </c>
      <c r="E8" s="53"/>
      <c r="F8" s="53"/>
      <c r="G8" s="53"/>
      <c r="H8" s="53"/>
      <c r="I8" s="54"/>
      <c r="J8" s="38">
        <f>IF(I8=LISTE!$F$1,7,IF(I8=LISTE!$F$2,5,IF(I8=LISTE!$F$3,3,0)))</f>
        <v>0</v>
      </c>
      <c r="K8" s="53"/>
      <c r="L8" s="18">
        <f t="shared" si="0"/>
        <v>0</v>
      </c>
      <c r="M8" s="54"/>
      <c r="N8" s="54"/>
      <c r="O8" s="54"/>
      <c r="P8" s="18">
        <f t="shared" si="1"/>
        <v>0</v>
      </c>
    </row>
    <row r="9" spans="1:16" ht="15">
      <c r="A9" s="3"/>
      <c r="B9" s="7"/>
      <c r="C9" s="36"/>
      <c r="D9" s="66" t="s">
        <v>114</v>
      </c>
      <c r="E9" s="53"/>
      <c r="F9" s="31"/>
      <c r="G9" s="53"/>
      <c r="H9" s="53"/>
      <c r="I9" s="54"/>
      <c r="J9" s="38">
        <f>IF(I9=LISTE!$F$1,7,IF(I9=LISTE!$F$2,5,IF(I9=LISTE!$F$3,3,0)))</f>
        <v>0</v>
      </c>
      <c r="K9" s="53"/>
      <c r="L9" s="18">
        <f t="shared" si="0"/>
        <v>0</v>
      </c>
      <c r="M9" s="54"/>
      <c r="N9" s="54"/>
      <c r="O9" s="54"/>
      <c r="P9" s="18">
        <f t="shared" si="1"/>
        <v>0</v>
      </c>
    </row>
    <row r="10" spans="1:16" ht="15">
      <c r="A10" s="3"/>
      <c r="B10" s="7"/>
      <c r="C10" s="36"/>
      <c r="D10" s="66" t="s">
        <v>114</v>
      </c>
      <c r="E10" s="53"/>
      <c r="F10" s="53"/>
      <c r="G10" s="53"/>
      <c r="H10" s="53"/>
      <c r="I10" s="54"/>
      <c r="J10" s="38">
        <f>IF(I10=LISTE!$F$1,7,IF(I10=LISTE!$F$2,5,IF(I10=LISTE!$F$3,3,0)))</f>
        <v>0</v>
      </c>
      <c r="K10" s="53"/>
      <c r="L10" s="18">
        <f t="shared" si="0"/>
        <v>0</v>
      </c>
      <c r="M10" s="54"/>
      <c r="N10" s="54"/>
      <c r="O10" s="54"/>
      <c r="P10" s="18">
        <f t="shared" si="1"/>
        <v>0</v>
      </c>
    </row>
    <row r="11" spans="1:16" ht="15">
      <c r="A11" s="3"/>
      <c r="B11" s="7"/>
      <c r="C11" s="36"/>
      <c r="D11" s="66" t="s">
        <v>114</v>
      </c>
      <c r="E11" s="53"/>
      <c r="F11" s="53"/>
      <c r="G11" s="53"/>
      <c r="H11" s="53"/>
      <c r="I11" s="54"/>
      <c r="J11" s="38">
        <f>IF(I11=LISTE!$F$1,7,IF(I11=LISTE!$F$2,5,IF(I11=LISTE!$F$3,3,0)))</f>
        <v>0</v>
      </c>
      <c r="K11" s="53"/>
      <c r="L11" s="18">
        <f t="shared" si="0"/>
        <v>0</v>
      </c>
      <c r="M11" s="54"/>
      <c r="N11" s="54"/>
      <c r="O11" s="54"/>
      <c r="P11" s="18">
        <f t="shared" si="1"/>
        <v>0</v>
      </c>
    </row>
    <row r="12" spans="1:16" ht="15">
      <c r="A12" s="3"/>
      <c r="B12" s="7"/>
      <c r="C12" s="37"/>
      <c r="D12" s="66" t="s">
        <v>114</v>
      </c>
      <c r="E12" s="53"/>
      <c r="F12" s="53"/>
      <c r="G12" s="53"/>
      <c r="H12" s="53"/>
      <c r="I12" s="54"/>
      <c r="J12" s="38">
        <f>IF(I12=LISTE!$F$1,7,IF(I12=LISTE!$F$2,5,IF(I12=LISTE!$F$3,3,0)))</f>
        <v>0</v>
      </c>
      <c r="K12" s="53"/>
      <c r="L12" s="18">
        <f t="shared" si="0"/>
        <v>0</v>
      </c>
      <c r="M12" s="54"/>
      <c r="N12" s="54"/>
      <c r="O12" s="54"/>
      <c r="P12" s="18">
        <f t="shared" si="1"/>
        <v>0</v>
      </c>
    </row>
    <row r="13" spans="1:16" ht="15">
      <c r="A13" s="3"/>
      <c r="B13" s="7"/>
      <c r="C13" s="37"/>
      <c r="D13" s="66" t="s">
        <v>114</v>
      </c>
      <c r="E13" s="53"/>
      <c r="F13" s="53"/>
      <c r="G13" s="53"/>
      <c r="H13" s="53"/>
      <c r="I13" s="54"/>
      <c r="J13" s="38">
        <f>IF(I13=LISTE!$F$1,7,IF(I13=LISTE!$F$2,5,IF(I13=LISTE!$F$3,3,0)))</f>
        <v>0</v>
      </c>
      <c r="K13" s="53"/>
      <c r="L13" s="18">
        <f t="shared" si="0"/>
        <v>0</v>
      </c>
      <c r="M13" s="54"/>
      <c r="N13" s="54"/>
      <c r="O13" s="54"/>
      <c r="P13" s="18">
        <f t="shared" si="1"/>
        <v>0</v>
      </c>
    </row>
    <row r="14" spans="1:16" ht="15">
      <c r="A14" s="3"/>
      <c r="B14" s="8"/>
      <c r="C14" s="37"/>
      <c r="D14" s="66" t="s">
        <v>114</v>
      </c>
      <c r="E14" s="53"/>
      <c r="F14" s="53"/>
      <c r="G14" s="53"/>
      <c r="H14" s="53"/>
      <c r="I14" s="54"/>
      <c r="J14" s="38">
        <f>IF(I14=LISTE!$F$1,7,IF(I14=LISTE!$F$2,5,IF(I14=LISTE!$F$3,3,0)))</f>
        <v>0</v>
      </c>
      <c r="K14" s="53"/>
      <c r="L14" s="18">
        <f t="shared" si="0"/>
        <v>0</v>
      </c>
      <c r="M14" s="54"/>
      <c r="N14" s="54"/>
      <c r="O14" s="54"/>
      <c r="P14" s="18">
        <f t="shared" si="1"/>
        <v>0</v>
      </c>
    </row>
    <row r="15" spans="1:16" ht="15">
      <c r="A15" s="3"/>
      <c r="B15" s="8"/>
      <c r="C15" s="37"/>
      <c r="D15" s="66" t="s">
        <v>114</v>
      </c>
      <c r="E15" s="53"/>
      <c r="F15" s="53"/>
      <c r="G15" s="53"/>
      <c r="H15" s="53"/>
      <c r="I15" s="54"/>
      <c r="J15" s="38">
        <f>IF(I15=LISTE!$F$1,7,IF(I15=LISTE!$F$2,5,IF(I15=LISTE!$F$3,3,0)))</f>
        <v>0</v>
      </c>
      <c r="K15" s="53"/>
      <c r="L15" s="18">
        <f t="shared" si="0"/>
        <v>0</v>
      </c>
      <c r="M15" s="54"/>
      <c r="N15" s="54"/>
      <c r="O15" s="54"/>
      <c r="P15" s="18">
        <f t="shared" si="1"/>
        <v>0</v>
      </c>
    </row>
    <row r="16" spans="1:16" ht="15">
      <c r="A16" s="3"/>
      <c r="B16" s="8"/>
      <c r="C16" s="37"/>
      <c r="D16" s="66" t="s">
        <v>114</v>
      </c>
      <c r="E16" s="53"/>
      <c r="F16" s="53"/>
      <c r="G16" s="53"/>
      <c r="H16" s="53"/>
      <c r="I16" s="54"/>
      <c r="J16" s="38">
        <f>IF(I16=LISTE!$F$1,7,IF(I16=LISTE!$F$2,5,IF(I16=LISTE!$F$3,3,0)))</f>
        <v>0</v>
      </c>
      <c r="K16" s="53"/>
      <c r="L16" s="18">
        <f t="shared" si="0"/>
        <v>0</v>
      </c>
      <c r="M16" s="54"/>
      <c r="N16" s="54"/>
      <c r="O16" s="54"/>
      <c r="P16" s="18">
        <f t="shared" si="1"/>
        <v>0</v>
      </c>
    </row>
    <row r="17" spans="1:16" ht="15">
      <c r="A17" s="3"/>
      <c r="B17" s="8"/>
      <c r="C17" s="37"/>
      <c r="D17" s="66" t="s">
        <v>114</v>
      </c>
      <c r="E17" s="53"/>
      <c r="F17" s="53"/>
      <c r="G17" s="53"/>
      <c r="H17" s="53"/>
      <c r="I17" s="54"/>
      <c r="J17" s="38">
        <f>IF(I17=LISTE!$F$1,7,IF(I17=LISTE!$F$2,5,IF(I17=LISTE!$F$3,3,0)))</f>
        <v>0</v>
      </c>
      <c r="K17" s="53"/>
      <c r="L17" s="18">
        <f>(E17*2)+(F17*1)+(G17*2)+(H17*4)+J17+(K17*5)</f>
        <v>0</v>
      </c>
      <c r="M17" s="54"/>
      <c r="N17" s="54"/>
      <c r="O17" s="54"/>
      <c r="P17" s="18">
        <f>L17+(M17*-1)+(N17*-5)+(O17*-10)</f>
        <v>0</v>
      </c>
    </row>
    <row r="18" spans="1:16" ht="15">
      <c r="A18" s="3"/>
      <c r="B18" s="8"/>
      <c r="C18" s="37"/>
      <c r="D18" s="66" t="s">
        <v>114</v>
      </c>
      <c r="E18" s="53"/>
      <c r="F18" s="53"/>
      <c r="G18" s="53"/>
      <c r="H18" s="53"/>
      <c r="I18" s="54"/>
      <c r="J18" s="38">
        <f>IF(I18=LISTE!$F$1,7,IF(I18=LISTE!$F$2,5,IF(I18=LISTE!$F$3,3,0)))</f>
        <v>0</v>
      </c>
      <c r="K18" s="53"/>
      <c r="L18" s="18">
        <f>(E18*2)+(F18*1)+(G18*2)+(H18*4)+J18+(K18*5)</f>
        <v>0</v>
      </c>
      <c r="M18" s="54"/>
      <c r="N18" s="54"/>
      <c r="O18" s="54"/>
      <c r="P18" s="18">
        <f>L18+(M18*-1)+(N18*-5)+(O18*-10)</f>
        <v>0</v>
      </c>
    </row>
    <row r="19" spans="1:16" ht="15">
      <c r="A19" s="3"/>
      <c r="B19" s="8"/>
      <c r="C19" s="37"/>
      <c r="D19" s="66" t="s">
        <v>114</v>
      </c>
      <c r="E19" s="53"/>
      <c r="F19" s="53"/>
      <c r="G19" s="53"/>
      <c r="H19" s="53"/>
      <c r="I19" s="54"/>
      <c r="J19" s="38">
        <f>IF(I19=LISTE!$F$1,7,IF(I19=LISTE!$F$2,5,IF(I19=LISTE!$F$3,3,0)))</f>
        <v>0</v>
      </c>
      <c r="K19" s="53"/>
      <c r="L19" s="18">
        <f>(E19*2)+(F19*1)+(G19*2)+(H19*4)+J19+(K19*5)</f>
        <v>0</v>
      </c>
      <c r="M19" s="54"/>
      <c r="N19" s="54"/>
      <c r="O19" s="54"/>
      <c r="P19" s="18">
        <f>L19+(M19*-1)+(N19*-5)+(O19*-10)</f>
        <v>0</v>
      </c>
    </row>
    <row r="20" spans="1:16" ht="15">
      <c r="A20" s="3"/>
      <c r="B20" s="8"/>
      <c r="C20" s="37"/>
      <c r="D20" s="66" t="s">
        <v>114</v>
      </c>
      <c r="E20" s="53"/>
      <c r="F20" s="53"/>
      <c r="G20" s="53"/>
      <c r="H20" s="53"/>
      <c r="I20" s="54"/>
      <c r="J20" s="38">
        <f>IF(I20=LISTE!$F$1,7,IF(I20=LISTE!$F$2,5,IF(I20=LISTE!$F$3,3,0)))</f>
        <v>0</v>
      </c>
      <c r="K20" s="53"/>
      <c r="L20" s="18">
        <f>(E20*2)+(F20*1)+(G20*2)+(H20*4)+J20+(K20*5)</f>
        <v>0</v>
      </c>
      <c r="M20" s="54"/>
      <c r="N20" s="54"/>
      <c r="O20" s="54"/>
      <c r="P20" s="18">
        <f>L20+(M20*-1)+(N20*-5)+(O20*-10)</f>
        <v>0</v>
      </c>
    </row>
  </sheetData>
  <sheetProtection password="C7A7" sheet="1"/>
  <mergeCells count="1">
    <mergeCell ref="I3:I4"/>
  </mergeCells>
  <conditionalFormatting sqref="P5:P20">
    <cfRule type="top10" priority="4" dxfId="0" stopIfTrue="1" rank="3"/>
  </conditionalFormatting>
  <conditionalFormatting sqref="C5:C20">
    <cfRule type="containsBlanks" priority="1" dxfId="45" stopIfTrue="1">
      <formula>LEN(TRIM(C5))=0</formula>
    </cfRule>
    <cfRule type="cellIs" priority="2" dxfId="0" operator="between" stopIfTrue="1">
      <formula>0.85</formula>
      <formula>100</formula>
    </cfRule>
    <cfRule type="cellIs" priority="3" dxfId="1" operator="between" stopIfTrue="1">
      <formula>0</formula>
      <formula>84</formula>
    </cfRule>
  </conditionalFormatting>
  <dataValidations count="2">
    <dataValidation type="list" allowBlank="1" showInputMessage="1" showErrorMessage="1" promptTitle="GRADE" prompt="Sélectionner le grade qui corespond au cadet" sqref="A5:A20">
      <formula1>grade</formula1>
    </dataValidation>
    <dataValidation type="list" allowBlank="1" showInputMessage="1" showErrorMessage="1" sqref="I5:I20">
      <formula1>CLASSEMENT</formula1>
    </dataValidation>
  </dataValidations>
  <printOptions/>
  <pageMargins left="0.7" right="0.7" top="0.75" bottom="0.75" header="0.3" footer="0.3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R1" sqref="R1:R16384"/>
    </sheetView>
  </sheetViews>
  <sheetFormatPr defaultColWidth="11.421875" defaultRowHeight="15"/>
  <cols>
    <col min="1" max="1" width="11.421875" style="82" customWidth="1"/>
    <col min="2" max="2" width="7.57421875" style="82" customWidth="1"/>
    <col min="3" max="3" width="26.57421875" style="82" customWidth="1"/>
    <col min="4" max="4" width="7.140625" style="82" bestFit="1" customWidth="1"/>
    <col min="5" max="5" width="9.00390625" style="82" bestFit="1" customWidth="1"/>
    <col min="6" max="6" width="29.140625" style="82" customWidth="1"/>
    <col min="7" max="7" width="4.7109375" style="82" hidden="1" customWidth="1"/>
    <col min="8" max="8" width="8.421875" style="82" customWidth="1"/>
    <col min="9" max="9" width="9.7109375" style="82" customWidth="1"/>
    <col min="10" max="10" width="11.421875" style="82" customWidth="1"/>
    <col min="11" max="11" width="7.421875" style="82" customWidth="1"/>
    <col min="12" max="12" width="8.00390625" style="82" customWidth="1"/>
    <col min="13" max="17" width="11.421875" style="82" customWidth="1"/>
    <col min="18" max="18" width="17.7109375" style="82" hidden="1" customWidth="1"/>
    <col min="19" max="16384" width="11.421875" style="82" customWidth="1"/>
  </cols>
  <sheetData>
    <row r="1" ht="15.75">
      <c r="A1" s="81" t="s">
        <v>11</v>
      </c>
    </row>
    <row r="2" ht="15">
      <c r="R2" s="82" t="s">
        <v>79</v>
      </c>
    </row>
    <row r="3" spans="1:18" s="85" customFormat="1" ht="59.25" customHeight="1">
      <c r="A3" s="83" t="s">
        <v>14</v>
      </c>
      <c r="B3" s="83" t="s">
        <v>1</v>
      </c>
      <c r="C3" s="83" t="s">
        <v>2</v>
      </c>
      <c r="D3" s="84" t="s">
        <v>30</v>
      </c>
      <c r="E3" s="84" t="s">
        <v>97</v>
      </c>
      <c r="F3" s="146" t="s">
        <v>204</v>
      </c>
      <c r="G3" s="147"/>
      <c r="H3" s="84" t="s">
        <v>26</v>
      </c>
      <c r="I3" s="83" t="s">
        <v>3</v>
      </c>
      <c r="J3" s="84" t="s">
        <v>29</v>
      </c>
      <c r="K3" s="84" t="s">
        <v>27</v>
      </c>
      <c r="L3" s="84" t="s">
        <v>28</v>
      </c>
      <c r="M3" s="83" t="s">
        <v>4</v>
      </c>
      <c r="O3" s="82"/>
      <c r="R3" s="82" t="s">
        <v>74</v>
      </c>
    </row>
    <row r="4" spans="1:18" ht="15">
      <c r="A4" s="115"/>
      <c r="B4" s="87"/>
      <c r="C4" s="87"/>
      <c r="D4" s="116" t="s">
        <v>65</v>
      </c>
      <c r="E4" s="116"/>
      <c r="F4" s="148"/>
      <c r="G4" s="149"/>
      <c r="H4" s="92" t="s">
        <v>71</v>
      </c>
      <c r="I4" s="87"/>
      <c r="J4" s="91" t="s">
        <v>73</v>
      </c>
      <c r="K4" s="117" t="s">
        <v>69</v>
      </c>
      <c r="L4" s="117" t="s">
        <v>70</v>
      </c>
      <c r="M4" s="87"/>
      <c r="R4" s="82" t="s">
        <v>75</v>
      </c>
    </row>
    <row r="5" spans="1:18" ht="15">
      <c r="A5" s="150" t="s">
        <v>17</v>
      </c>
      <c r="B5" s="12" t="s">
        <v>42</v>
      </c>
      <c r="C5" s="13"/>
      <c r="D5" s="54"/>
      <c r="E5" s="54"/>
      <c r="F5" s="54"/>
      <c r="G5" s="38">
        <f>IF(F5=$R$1,0,IF(F5=$R$2,0,IF(F5=$R$3,1,IF(F5=$R$4,3,IF(F5=$R$5,5,IF(F5=$R$6,7,IF(F5=$R$7,9)))))))</f>
        <v>0</v>
      </c>
      <c r="H5" s="54"/>
      <c r="I5" s="18">
        <f>D5*2+E5+G5+H5*5</f>
        <v>0</v>
      </c>
      <c r="J5" s="55"/>
      <c r="K5" s="54"/>
      <c r="L5" s="54"/>
      <c r="M5" s="18">
        <f>I5+J5*-1+K5*-5+L5*-10</f>
        <v>0</v>
      </c>
      <c r="R5" s="85" t="s">
        <v>76</v>
      </c>
    </row>
    <row r="6" spans="1:18" ht="15">
      <c r="A6" s="150"/>
      <c r="B6" s="3" t="s">
        <v>42</v>
      </c>
      <c r="C6" s="6"/>
      <c r="D6" s="53"/>
      <c r="E6" s="53"/>
      <c r="F6" s="54"/>
      <c r="G6" s="38">
        <f aca="true" t="shared" si="0" ref="G6:G58">IF(F6=$R$1,0,IF(F6=$R$2,0,IF(F6=$R$3,1,IF(F6=$R$4,3,IF(F6=$R$5,5,IF(F6=$R$6,7,IF(F6=$R$7,9)))))))</f>
        <v>0</v>
      </c>
      <c r="H6" s="53"/>
      <c r="I6" s="18">
        <f aca="true" t="shared" si="1" ref="I6:I58">D6*2+E6+G6+H6*5</f>
        <v>0</v>
      </c>
      <c r="J6" s="55"/>
      <c r="K6" s="54"/>
      <c r="L6" s="54"/>
      <c r="M6" s="18">
        <f aca="true" t="shared" si="2" ref="M6:M31">I6+J6*-1+K6*-5+L6*-10</f>
        <v>0</v>
      </c>
      <c r="R6" s="82" t="s">
        <v>77</v>
      </c>
    </row>
    <row r="7" spans="1:18" ht="15">
      <c r="A7" s="150"/>
      <c r="B7" s="3" t="s">
        <v>42</v>
      </c>
      <c r="C7" s="6"/>
      <c r="D7" s="53"/>
      <c r="E7" s="53"/>
      <c r="F7" s="54"/>
      <c r="G7" s="38">
        <f t="shared" si="0"/>
        <v>0</v>
      </c>
      <c r="H7" s="53"/>
      <c r="I7" s="18">
        <f t="shared" si="1"/>
        <v>0</v>
      </c>
      <c r="J7" s="55"/>
      <c r="K7" s="54"/>
      <c r="L7" s="54"/>
      <c r="M7" s="18">
        <f t="shared" si="2"/>
        <v>0</v>
      </c>
      <c r="R7" s="82" t="s">
        <v>78</v>
      </c>
    </row>
    <row r="8" spans="1:13" ht="15">
      <c r="A8" s="150"/>
      <c r="B8" s="3" t="s">
        <v>42</v>
      </c>
      <c r="C8" s="6"/>
      <c r="D8" s="53"/>
      <c r="E8" s="53"/>
      <c r="F8" s="54"/>
      <c r="G8" s="38">
        <f t="shared" si="0"/>
        <v>0</v>
      </c>
      <c r="H8" s="53"/>
      <c r="I8" s="18">
        <f t="shared" si="1"/>
        <v>0</v>
      </c>
      <c r="J8" s="55"/>
      <c r="K8" s="54"/>
      <c r="L8" s="54"/>
      <c r="M8" s="18">
        <f t="shared" si="2"/>
        <v>0</v>
      </c>
    </row>
    <row r="9" spans="1:13" ht="15">
      <c r="A9" s="150"/>
      <c r="B9" s="3" t="s">
        <v>42</v>
      </c>
      <c r="C9" s="6"/>
      <c r="D9" s="53"/>
      <c r="E9" s="53"/>
      <c r="F9" s="54"/>
      <c r="G9" s="38">
        <f t="shared" si="0"/>
        <v>0</v>
      </c>
      <c r="H9" s="53"/>
      <c r="I9" s="18">
        <f t="shared" si="1"/>
        <v>0</v>
      </c>
      <c r="J9" s="55"/>
      <c r="K9" s="54"/>
      <c r="L9" s="54"/>
      <c r="M9" s="18">
        <f t="shared" si="2"/>
        <v>0</v>
      </c>
    </row>
    <row r="10" spans="1:13" ht="15">
      <c r="A10" s="150"/>
      <c r="B10" s="3" t="s">
        <v>42</v>
      </c>
      <c r="C10" s="6"/>
      <c r="D10" s="53"/>
      <c r="E10" s="53"/>
      <c r="F10" s="54"/>
      <c r="G10" s="38">
        <f t="shared" si="0"/>
        <v>0</v>
      </c>
      <c r="H10" s="53"/>
      <c r="I10" s="18">
        <f t="shared" si="1"/>
        <v>0</v>
      </c>
      <c r="J10" s="55"/>
      <c r="K10" s="54"/>
      <c r="L10" s="54"/>
      <c r="M10" s="18">
        <f t="shared" si="2"/>
        <v>0</v>
      </c>
    </row>
    <row r="11" spans="1:13" ht="15">
      <c r="A11" s="150"/>
      <c r="B11" s="3" t="s">
        <v>42</v>
      </c>
      <c r="C11" s="6"/>
      <c r="D11" s="53"/>
      <c r="E11" s="53"/>
      <c r="F11" s="54"/>
      <c r="G11" s="38">
        <f t="shared" si="0"/>
        <v>0</v>
      </c>
      <c r="H11" s="53"/>
      <c r="I11" s="18">
        <f t="shared" si="1"/>
        <v>0</v>
      </c>
      <c r="J11" s="55"/>
      <c r="K11" s="54"/>
      <c r="L11" s="54"/>
      <c r="M11" s="18">
        <f t="shared" si="2"/>
        <v>0</v>
      </c>
    </row>
    <row r="12" spans="1:13" ht="15">
      <c r="A12" s="150"/>
      <c r="B12" s="3" t="s">
        <v>42</v>
      </c>
      <c r="C12" s="6"/>
      <c r="D12" s="53"/>
      <c r="E12" s="53"/>
      <c r="F12" s="54"/>
      <c r="G12" s="38">
        <f t="shared" si="0"/>
        <v>0</v>
      </c>
      <c r="H12" s="53"/>
      <c r="I12" s="18">
        <f t="shared" si="1"/>
        <v>0</v>
      </c>
      <c r="J12" s="55"/>
      <c r="K12" s="54"/>
      <c r="L12" s="54"/>
      <c r="M12" s="18">
        <f t="shared" si="2"/>
        <v>0</v>
      </c>
    </row>
    <row r="13" spans="1:13" ht="15">
      <c r="A13" s="150"/>
      <c r="B13" s="3" t="s">
        <v>42</v>
      </c>
      <c r="C13" s="6"/>
      <c r="D13" s="53"/>
      <c r="E13" s="53"/>
      <c r="F13" s="54"/>
      <c r="G13" s="38">
        <f t="shared" si="0"/>
        <v>0</v>
      </c>
      <c r="H13" s="53"/>
      <c r="I13" s="18">
        <f t="shared" si="1"/>
        <v>0</v>
      </c>
      <c r="J13" s="55"/>
      <c r="K13" s="54"/>
      <c r="L13" s="54"/>
      <c r="M13" s="18">
        <f t="shared" si="2"/>
        <v>0</v>
      </c>
    </row>
    <row r="14" spans="1:13" ht="15">
      <c r="A14" s="150"/>
      <c r="B14" s="3" t="s">
        <v>42</v>
      </c>
      <c r="C14" s="6"/>
      <c r="D14" s="53"/>
      <c r="E14" s="53"/>
      <c r="F14" s="54"/>
      <c r="G14" s="38">
        <f t="shared" si="0"/>
        <v>0</v>
      </c>
      <c r="H14" s="53"/>
      <c r="I14" s="18">
        <f t="shared" si="1"/>
        <v>0</v>
      </c>
      <c r="J14" s="55"/>
      <c r="K14" s="54"/>
      <c r="L14" s="54"/>
      <c r="M14" s="18">
        <f t="shared" si="2"/>
        <v>0</v>
      </c>
    </row>
    <row r="15" spans="1:13" ht="15">
      <c r="A15" s="150"/>
      <c r="B15" s="3" t="s">
        <v>42</v>
      </c>
      <c r="C15" s="6"/>
      <c r="D15" s="53"/>
      <c r="E15" s="53"/>
      <c r="F15" s="54"/>
      <c r="G15" s="38">
        <f t="shared" si="0"/>
        <v>0</v>
      </c>
      <c r="H15" s="53"/>
      <c r="I15" s="18">
        <f t="shared" si="1"/>
        <v>0</v>
      </c>
      <c r="J15" s="55"/>
      <c r="K15" s="54"/>
      <c r="L15" s="54"/>
      <c r="M15" s="18">
        <f t="shared" si="2"/>
        <v>0</v>
      </c>
    </row>
    <row r="16" spans="1:13" ht="15">
      <c r="A16" s="150"/>
      <c r="B16" s="3" t="s">
        <v>42</v>
      </c>
      <c r="C16" s="6"/>
      <c r="D16" s="53"/>
      <c r="E16" s="53"/>
      <c r="F16" s="54"/>
      <c r="G16" s="38">
        <f t="shared" si="0"/>
        <v>0</v>
      </c>
      <c r="H16" s="53"/>
      <c r="I16" s="18">
        <f t="shared" si="1"/>
        <v>0</v>
      </c>
      <c r="J16" s="55"/>
      <c r="K16" s="54"/>
      <c r="L16" s="54"/>
      <c r="M16" s="18">
        <f t="shared" si="2"/>
        <v>0</v>
      </c>
    </row>
    <row r="17" spans="1:13" ht="15">
      <c r="A17" s="150"/>
      <c r="B17" s="3" t="s">
        <v>42</v>
      </c>
      <c r="C17" s="6"/>
      <c r="D17" s="53"/>
      <c r="E17" s="53"/>
      <c r="F17" s="54"/>
      <c r="G17" s="38">
        <f t="shared" si="0"/>
        <v>0</v>
      </c>
      <c r="H17" s="53"/>
      <c r="I17" s="18">
        <f t="shared" si="1"/>
        <v>0</v>
      </c>
      <c r="J17" s="55"/>
      <c r="K17" s="54"/>
      <c r="L17" s="54"/>
      <c r="M17" s="18">
        <f t="shared" si="2"/>
        <v>0</v>
      </c>
    </row>
    <row r="18" spans="1:13" ht="15">
      <c r="A18" s="150"/>
      <c r="B18" s="3" t="s">
        <v>42</v>
      </c>
      <c r="C18" s="6"/>
      <c r="D18" s="53"/>
      <c r="E18" s="53"/>
      <c r="F18" s="54"/>
      <c r="G18" s="38">
        <f t="shared" si="0"/>
        <v>0</v>
      </c>
      <c r="H18" s="53"/>
      <c r="I18" s="18">
        <f t="shared" si="1"/>
        <v>0</v>
      </c>
      <c r="J18" s="55"/>
      <c r="K18" s="54"/>
      <c r="L18" s="54"/>
      <c r="M18" s="18">
        <f t="shared" si="2"/>
        <v>0</v>
      </c>
    </row>
    <row r="19" spans="1:13" ht="15">
      <c r="A19" s="150"/>
      <c r="B19" s="3" t="s">
        <v>42</v>
      </c>
      <c r="C19" s="6"/>
      <c r="D19" s="53"/>
      <c r="E19" s="53"/>
      <c r="F19" s="54"/>
      <c r="G19" s="38">
        <f t="shared" si="0"/>
        <v>0</v>
      </c>
      <c r="H19" s="53"/>
      <c r="I19" s="18">
        <f t="shared" si="1"/>
        <v>0</v>
      </c>
      <c r="J19" s="55"/>
      <c r="K19" s="54"/>
      <c r="L19" s="54"/>
      <c r="M19" s="18">
        <f t="shared" si="2"/>
        <v>0</v>
      </c>
    </row>
    <row r="20" spans="1:13" ht="15">
      <c r="A20" s="150"/>
      <c r="B20" s="3" t="s">
        <v>42</v>
      </c>
      <c r="C20" s="6"/>
      <c r="D20" s="53"/>
      <c r="E20" s="53"/>
      <c r="F20" s="54"/>
      <c r="G20" s="38">
        <f t="shared" si="0"/>
        <v>0</v>
      </c>
      <c r="H20" s="53"/>
      <c r="I20" s="18">
        <f t="shared" si="1"/>
        <v>0</v>
      </c>
      <c r="J20" s="55"/>
      <c r="K20" s="54"/>
      <c r="L20" s="54"/>
      <c r="M20" s="18">
        <f t="shared" si="2"/>
        <v>0</v>
      </c>
    </row>
    <row r="21" spans="1:13" ht="15">
      <c r="A21" s="150"/>
      <c r="B21" s="3" t="s">
        <v>42</v>
      </c>
      <c r="C21" s="6"/>
      <c r="D21" s="53"/>
      <c r="E21" s="53"/>
      <c r="F21" s="54"/>
      <c r="G21" s="38">
        <f t="shared" si="0"/>
        <v>0</v>
      </c>
      <c r="H21" s="53"/>
      <c r="I21" s="18">
        <f t="shared" si="1"/>
        <v>0</v>
      </c>
      <c r="J21" s="55"/>
      <c r="K21" s="54"/>
      <c r="L21" s="54"/>
      <c r="M21" s="18">
        <f t="shared" si="2"/>
        <v>0</v>
      </c>
    </row>
    <row r="22" spans="1:13" ht="15">
      <c r="A22" s="150"/>
      <c r="B22" s="3" t="s">
        <v>42</v>
      </c>
      <c r="C22" s="6"/>
      <c r="D22" s="53"/>
      <c r="E22" s="53"/>
      <c r="F22" s="54"/>
      <c r="G22" s="38">
        <f t="shared" si="0"/>
        <v>0</v>
      </c>
      <c r="H22" s="53"/>
      <c r="I22" s="18">
        <f t="shared" si="1"/>
        <v>0</v>
      </c>
      <c r="J22" s="55"/>
      <c r="K22" s="54"/>
      <c r="L22" s="54"/>
      <c r="M22" s="18">
        <f t="shared" si="2"/>
        <v>0</v>
      </c>
    </row>
    <row r="23" spans="1:13" ht="15">
      <c r="A23" s="150"/>
      <c r="B23" s="3" t="s">
        <v>42</v>
      </c>
      <c r="C23" s="6"/>
      <c r="D23" s="53"/>
      <c r="E23" s="53"/>
      <c r="F23" s="54"/>
      <c r="G23" s="38">
        <f t="shared" si="0"/>
        <v>0</v>
      </c>
      <c r="H23" s="53"/>
      <c r="I23" s="18">
        <f t="shared" si="1"/>
        <v>0</v>
      </c>
      <c r="J23" s="55"/>
      <c r="K23" s="54"/>
      <c r="L23" s="54"/>
      <c r="M23" s="18">
        <f t="shared" si="2"/>
        <v>0</v>
      </c>
    </row>
    <row r="24" spans="1:13" ht="15">
      <c r="A24" s="150"/>
      <c r="B24" s="3" t="s">
        <v>42</v>
      </c>
      <c r="C24" s="6"/>
      <c r="D24" s="53"/>
      <c r="E24" s="53"/>
      <c r="F24" s="54"/>
      <c r="G24" s="38">
        <f t="shared" si="0"/>
        <v>0</v>
      </c>
      <c r="H24" s="53"/>
      <c r="I24" s="18">
        <f t="shared" si="1"/>
        <v>0</v>
      </c>
      <c r="J24" s="55"/>
      <c r="K24" s="54"/>
      <c r="L24" s="54"/>
      <c r="M24" s="18">
        <f t="shared" si="2"/>
        <v>0</v>
      </c>
    </row>
    <row r="25" spans="1:13" ht="15">
      <c r="A25" s="150"/>
      <c r="B25" s="3" t="s">
        <v>42</v>
      </c>
      <c r="C25" s="6"/>
      <c r="D25" s="53"/>
      <c r="E25" s="53"/>
      <c r="F25" s="54"/>
      <c r="G25" s="38">
        <f t="shared" si="0"/>
        <v>0</v>
      </c>
      <c r="H25" s="53"/>
      <c r="I25" s="18">
        <f t="shared" si="1"/>
        <v>0</v>
      </c>
      <c r="J25" s="55"/>
      <c r="K25" s="54"/>
      <c r="L25" s="54"/>
      <c r="M25" s="18">
        <f t="shared" si="2"/>
        <v>0</v>
      </c>
    </row>
    <row r="26" spans="1:13" ht="15">
      <c r="A26" s="150"/>
      <c r="B26" s="3" t="s">
        <v>42</v>
      </c>
      <c r="C26" s="6"/>
      <c r="D26" s="53"/>
      <c r="E26" s="53"/>
      <c r="F26" s="54"/>
      <c r="G26" s="38">
        <f t="shared" si="0"/>
        <v>0</v>
      </c>
      <c r="H26" s="53"/>
      <c r="I26" s="18">
        <f t="shared" si="1"/>
        <v>0</v>
      </c>
      <c r="J26" s="55"/>
      <c r="K26" s="54"/>
      <c r="L26" s="54"/>
      <c r="M26" s="18">
        <f t="shared" si="2"/>
        <v>0</v>
      </c>
    </row>
    <row r="27" spans="1:13" ht="15">
      <c r="A27" s="150"/>
      <c r="B27" s="3" t="s">
        <v>42</v>
      </c>
      <c r="C27" s="6"/>
      <c r="D27" s="53"/>
      <c r="E27" s="53"/>
      <c r="F27" s="54"/>
      <c r="G27" s="38">
        <f t="shared" si="0"/>
        <v>0</v>
      </c>
      <c r="H27" s="53"/>
      <c r="I27" s="18">
        <f t="shared" si="1"/>
        <v>0</v>
      </c>
      <c r="J27" s="55"/>
      <c r="K27" s="54"/>
      <c r="L27" s="54"/>
      <c r="M27" s="18">
        <f t="shared" si="2"/>
        <v>0</v>
      </c>
    </row>
    <row r="28" spans="1:13" ht="15">
      <c r="A28" s="150"/>
      <c r="B28" s="3" t="s">
        <v>42</v>
      </c>
      <c r="C28" s="6"/>
      <c r="D28" s="53"/>
      <c r="E28" s="53"/>
      <c r="F28" s="54"/>
      <c r="G28" s="38">
        <f t="shared" si="0"/>
        <v>0</v>
      </c>
      <c r="H28" s="53"/>
      <c r="I28" s="18">
        <f t="shared" si="1"/>
        <v>0</v>
      </c>
      <c r="J28" s="55"/>
      <c r="K28" s="54"/>
      <c r="L28" s="54"/>
      <c r="M28" s="18">
        <f t="shared" si="2"/>
        <v>0</v>
      </c>
    </row>
    <row r="29" spans="1:13" ht="15">
      <c r="A29" s="150"/>
      <c r="B29" s="3" t="s">
        <v>42</v>
      </c>
      <c r="C29" s="6"/>
      <c r="D29" s="53"/>
      <c r="E29" s="53"/>
      <c r="F29" s="54"/>
      <c r="G29" s="38">
        <f t="shared" si="0"/>
        <v>0</v>
      </c>
      <c r="H29" s="53"/>
      <c r="I29" s="18">
        <f t="shared" si="1"/>
        <v>0</v>
      </c>
      <c r="J29" s="55"/>
      <c r="K29" s="54"/>
      <c r="L29" s="54"/>
      <c r="M29" s="18">
        <f t="shared" si="2"/>
        <v>0</v>
      </c>
    </row>
    <row r="30" spans="1:13" ht="15">
      <c r="A30" s="150"/>
      <c r="B30" s="3" t="s">
        <v>42</v>
      </c>
      <c r="C30" s="6"/>
      <c r="D30" s="53"/>
      <c r="E30" s="53"/>
      <c r="F30" s="54"/>
      <c r="G30" s="38">
        <f t="shared" si="0"/>
        <v>0</v>
      </c>
      <c r="H30" s="53"/>
      <c r="I30" s="18">
        <f t="shared" si="1"/>
        <v>0</v>
      </c>
      <c r="J30" s="55"/>
      <c r="K30" s="54"/>
      <c r="L30" s="54"/>
      <c r="M30" s="18">
        <f t="shared" si="2"/>
        <v>0</v>
      </c>
    </row>
    <row r="31" spans="1:13" ht="15">
      <c r="A31" s="150"/>
      <c r="B31" s="3" t="s">
        <v>42</v>
      </c>
      <c r="C31" s="6"/>
      <c r="D31" s="53"/>
      <c r="E31" s="53"/>
      <c r="F31" s="54"/>
      <c r="G31" s="38">
        <f t="shared" si="0"/>
        <v>0</v>
      </c>
      <c r="H31" s="53"/>
      <c r="I31" s="18">
        <f t="shared" si="1"/>
        <v>0</v>
      </c>
      <c r="J31" s="55"/>
      <c r="K31" s="54"/>
      <c r="L31" s="54"/>
      <c r="M31" s="18">
        <f t="shared" si="2"/>
        <v>0</v>
      </c>
    </row>
    <row r="32" spans="1:13" ht="15">
      <c r="A32" s="151" t="s">
        <v>18</v>
      </c>
      <c r="B32" s="3" t="s">
        <v>42</v>
      </c>
      <c r="C32" s="6"/>
      <c r="D32" s="53"/>
      <c r="E32" s="53"/>
      <c r="F32" s="54"/>
      <c r="G32" s="38">
        <f t="shared" si="0"/>
        <v>0</v>
      </c>
      <c r="H32" s="53"/>
      <c r="I32" s="18">
        <f t="shared" si="1"/>
        <v>0</v>
      </c>
      <c r="J32" s="55"/>
      <c r="K32" s="54"/>
      <c r="L32" s="54"/>
      <c r="M32" s="18">
        <f aca="true" t="shared" si="3" ref="M32:M58">I32+J32*-1+K32*-5+L32*-10</f>
        <v>0</v>
      </c>
    </row>
    <row r="33" spans="1:13" ht="15">
      <c r="A33" s="151"/>
      <c r="B33" s="3" t="s">
        <v>42</v>
      </c>
      <c r="C33" s="6"/>
      <c r="D33" s="53"/>
      <c r="E33" s="53"/>
      <c r="F33" s="54"/>
      <c r="G33" s="38">
        <f t="shared" si="0"/>
        <v>0</v>
      </c>
      <c r="H33" s="53"/>
      <c r="I33" s="18">
        <f t="shared" si="1"/>
        <v>0</v>
      </c>
      <c r="J33" s="55"/>
      <c r="K33" s="54"/>
      <c r="L33" s="54"/>
      <c r="M33" s="18">
        <f t="shared" si="3"/>
        <v>0</v>
      </c>
    </row>
    <row r="34" spans="1:13" ht="15">
      <c r="A34" s="151"/>
      <c r="B34" s="3" t="s">
        <v>42</v>
      </c>
      <c r="C34" s="6"/>
      <c r="D34" s="53"/>
      <c r="E34" s="53"/>
      <c r="F34" s="54"/>
      <c r="G34" s="38">
        <f t="shared" si="0"/>
        <v>0</v>
      </c>
      <c r="H34" s="53"/>
      <c r="I34" s="18">
        <f t="shared" si="1"/>
        <v>0</v>
      </c>
      <c r="J34" s="55"/>
      <c r="K34" s="54"/>
      <c r="L34" s="54"/>
      <c r="M34" s="18">
        <f t="shared" si="3"/>
        <v>0</v>
      </c>
    </row>
    <row r="35" spans="1:13" ht="15">
      <c r="A35" s="151"/>
      <c r="B35" s="3" t="s">
        <v>42</v>
      </c>
      <c r="C35" s="6"/>
      <c r="D35" s="53"/>
      <c r="E35" s="53"/>
      <c r="F35" s="54"/>
      <c r="G35" s="38">
        <f t="shared" si="0"/>
        <v>0</v>
      </c>
      <c r="H35" s="53"/>
      <c r="I35" s="18">
        <f t="shared" si="1"/>
        <v>0</v>
      </c>
      <c r="J35" s="55"/>
      <c r="K35" s="54"/>
      <c r="L35" s="54"/>
      <c r="M35" s="18">
        <f t="shared" si="3"/>
        <v>0</v>
      </c>
    </row>
    <row r="36" spans="1:13" ht="15">
      <c r="A36" s="151"/>
      <c r="B36" s="3" t="s">
        <v>42</v>
      </c>
      <c r="C36" s="6"/>
      <c r="D36" s="53"/>
      <c r="E36" s="53"/>
      <c r="F36" s="54"/>
      <c r="G36" s="38">
        <f t="shared" si="0"/>
        <v>0</v>
      </c>
      <c r="H36" s="53"/>
      <c r="I36" s="18">
        <f t="shared" si="1"/>
        <v>0</v>
      </c>
      <c r="J36" s="55"/>
      <c r="K36" s="54"/>
      <c r="L36" s="54"/>
      <c r="M36" s="18">
        <f t="shared" si="3"/>
        <v>0</v>
      </c>
    </row>
    <row r="37" spans="1:13" ht="15">
      <c r="A37" s="151"/>
      <c r="B37" s="3" t="s">
        <v>42</v>
      </c>
      <c r="C37" s="6"/>
      <c r="D37" s="53"/>
      <c r="E37" s="53"/>
      <c r="F37" s="54"/>
      <c r="G37" s="38">
        <f t="shared" si="0"/>
        <v>0</v>
      </c>
      <c r="H37" s="53"/>
      <c r="I37" s="18">
        <f t="shared" si="1"/>
        <v>0</v>
      </c>
      <c r="J37" s="55"/>
      <c r="K37" s="54"/>
      <c r="L37" s="54"/>
      <c r="M37" s="18">
        <f t="shared" si="3"/>
        <v>0</v>
      </c>
    </row>
    <row r="38" spans="1:13" ht="15">
      <c r="A38" s="151"/>
      <c r="B38" s="3" t="s">
        <v>42</v>
      </c>
      <c r="C38" s="6"/>
      <c r="D38" s="53"/>
      <c r="E38" s="53"/>
      <c r="F38" s="54"/>
      <c r="G38" s="38">
        <f t="shared" si="0"/>
        <v>0</v>
      </c>
      <c r="H38" s="53"/>
      <c r="I38" s="18">
        <f t="shared" si="1"/>
        <v>0</v>
      </c>
      <c r="J38" s="55"/>
      <c r="K38" s="54"/>
      <c r="L38" s="54"/>
      <c r="M38" s="18">
        <f t="shared" si="3"/>
        <v>0</v>
      </c>
    </row>
    <row r="39" spans="1:13" ht="15">
      <c r="A39" s="151"/>
      <c r="B39" s="3" t="s">
        <v>42</v>
      </c>
      <c r="C39" s="6"/>
      <c r="D39" s="53"/>
      <c r="E39" s="53"/>
      <c r="F39" s="54"/>
      <c r="G39" s="38">
        <f t="shared" si="0"/>
        <v>0</v>
      </c>
      <c r="H39" s="53"/>
      <c r="I39" s="18">
        <f t="shared" si="1"/>
        <v>0</v>
      </c>
      <c r="J39" s="55"/>
      <c r="K39" s="54"/>
      <c r="L39" s="54"/>
      <c r="M39" s="18">
        <f t="shared" si="3"/>
        <v>0</v>
      </c>
    </row>
    <row r="40" spans="1:13" ht="15">
      <c r="A40" s="151"/>
      <c r="B40" s="3" t="s">
        <v>42</v>
      </c>
      <c r="C40" s="6"/>
      <c r="D40" s="53"/>
      <c r="E40" s="53"/>
      <c r="F40" s="54"/>
      <c r="G40" s="38">
        <f t="shared" si="0"/>
        <v>0</v>
      </c>
      <c r="H40" s="53"/>
      <c r="I40" s="18">
        <f t="shared" si="1"/>
        <v>0</v>
      </c>
      <c r="J40" s="55"/>
      <c r="K40" s="54"/>
      <c r="L40" s="54"/>
      <c r="M40" s="18">
        <f t="shared" si="3"/>
        <v>0</v>
      </c>
    </row>
    <row r="41" spans="1:13" ht="15">
      <c r="A41" s="151"/>
      <c r="B41" s="3" t="s">
        <v>42</v>
      </c>
      <c r="C41" s="6"/>
      <c r="D41" s="53"/>
      <c r="E41" s="53"/>
      <c r="F41" s="54"/>
      <c r="G41" s="38">
        <f t="shared" si="0"/>
        <v>0</v>
      </c>
      <c r="H41" s="53"/>
      <c r="I41" s="18">
        <f t="shared" si="1"/>
        <v>0</v>
      </c>
      <c r="J41" s="55"/>
      <c r="K41" s="54"/>
      <c r="L41" s="54"/>
      <c r="M41" s="18">
        <f t="shared" si="3"/>
        <v>0</v>
      </c>
    </row>
    <row r="42" spans="1:13" ht="15">
      <c r="A42" s="151"/>
      <c r="B42" s="3" t="s">
        <v>42</v>
      </c>
      <c r="C42" s="6"/>
      <c r="D42" s="53"/>
      <c r="E42" s="53"/>
      <c r="F42" s="54"/>
      <c r="G42" s="38">
        <f t="shared" si="0"/>
        <v>0</v>
      </c>
      <c r="H42" s="53"/>
      <c r="I42" s="18">
        <f t="shared" si="1"/>
        <v>0</v>
      </c>
      <c r="J42" s="55"/>
      <c r="K42" s="54"/>
      <c r="L42" s="54"/>
      <c r="M42" s="18">
        <f t="shared" si="3"/>
        <v>0</v>
      </c>
    </row>
    <row r="43" spans="1:13" ht="15">
      <c r="A43" s="151"/>
      <c r="B43" s="3" t="s">
        <v>42</v>
      </c>
      <c r="C43" s="6"/>
      <c r="D43" s="53"/>
      <c r="E43" s="53"/>
      <c r="F43" s="54"/>
      <c r="G43" s="38">
        <f t="shared" si="0"/>
        <v>0</v>
      </c>
      <c r="H43" s="53"/>
      <c r="I43" s="18">
        <f t="shared" si="1"/>
        <v>0</v>
      </c>
      <c r="J43" s="55"/>
      <c r="K43" s="54"/>
      <c r="L43" s="54"/>
      <c r="M43" s="18">
        <f t="shared" si="3"/>
        <v>0</v>
      </c>
    </row>
    <row r="44" spans="1:13" ht="15">
      <c r="A44" s="151"/>
      <c r="B44" s="3" t="s">
        <v>42</v>
      </c>
      <c r="C44" s="6"/>
      <c r="D44" s="53"/>
      <c r="E44" s="53"/>
      <c r="F44" s="54"/>
      <c r="G44" s="38">
        <f t="shared" si="0"/>
        <v>0</v>
      </c>
      <c r="H44" s="53"/>
      <c r="I44" s="18">
        <f t="shared" si="1"/>
        <v>0</v>
      </c>
      <c r="J44" s="55"/>
      <c r="K44" s="54"/>
      <c r="L44" s="54"/>
      <c r="M44" s="18">
        <f t="shared" si="3"/>
        <v>0</v>
      </c>
    </row>
    <row r="45" spans="1:13" ht="15">
      <c r="A45" s="151"/>
      <c r="B45" s="3" t="s">
        <v>42</v>
      </c>
      <c r="C45" s="6"/>
      <c r="D45" s="53"/>
      <c r="E45" s="53"/>
      <c r="F45" s="54"/>
      <c r="G45" s="38">
        <f t="shared" si="0"/>
        <v>0</v>
      </c>
      <c r="H45" s="53"/>
      <c r="I45" s="18">
        <f t="shared" si="1"/>
        <v>0</v>
      </c>
      <c r="J45" s="55"/>
      <c r="K45" s="54"/>
      <c r="L45" s="54"/>
      <c r="M45" s="18">
        <f t="shared" si="3"/>
        <v>0</v>
      </c>
    </row>
    <row r="46" spans="1:13" ht="15">
      <c r="A46" s="151"/>
      <c r="B46" s="3" t="s">
        <v>42</v>
      </c>
      <c r="C46" s="6"/>
      <c r="D46" s="53"/>
      <c r="E46" s="53"/>
      <c r="F46" s="54"/>
      <c r="G46" s="38">
        <f t="shared" si="0"/>
        <v>0</v>
      </c>
      <c r="H46" s="53"/>
      <c r="I46" s="18">
        <f t="shared" si="1"/>
        <v>0</v>
      </c>
      <c r="J46" s="55"/>
      <c r="K46" s="54"/>
      <c r="L46" s="54"/>
      <c r="M46" s="18">
        <f t="shared" si="3"/>
        <v>0</v>
      </c>
    </row>
    <row r="47" spans="1:13" ht="15">
      <c r="A47" s="151"/>
      <c r="B47" s="3" t="s">
        <v>42</v>
      </c>
      <c r="C47" s="6"/>
      <c r="D47" s="53"/>
      <c r="E47" s="53"/>
      <c r="F47" s="54"/>
      <c r="G47" s="38">
        <f t="shared" si="0"/>
        <v>0</v>
      </c>
      <c r="H47" s="53"/>
      <c r="I47" s="18">
        <f t="shared" si="1"/>
        <v>0</v>
      </c>
      <c r="J47" s="55"/>
      <c r="K47" s="54"/>
      <c r="L47" s="54"/>
      <c r="M47" s="18">
        <f t="shared" si="3"/>
        <v>0</v>
      </c>
    </row>
    <row r="48" spans="1:13" ht="15">
      <c r="A48" s="151"/>
      <c r="B48" s="3" t="s">
        <v>42</v>
      </c>
      <c r="C48" s="6"/>
      <c r="D48" s="53"/>
      <c r="E48" s="53"/>
      <c r="F48" s="54"/>
      <c r="G48" s="38">
        <f t="shared" si="0"/>
        <v>0</v>
      </c>
      <c r="H48" s="53"/>
      <c r="I48" s="18">
        <f t="shared" si="1"/>
        <v>0</v>
      </c>
      <c r="J48" s="55"/>
      <c r="K48" s="54"/>
      <c r="L48" s="54"/>
      <c r="M48" s="18">
        <f t="shared" si="3"/>
        <v>0</v>
      </c>
    </row>
    <row r="49" spans="1:13" ht="15">
      <c r="A49" s="151"/>
      <c r="B49" s="3" t="s">
        <v>42</v>
      </c>
      <c r="C49" s="6"/>
      <c r="D49" s="53"/>
      <c r="E49" s="53"/>
      <c r="F49" s="54"/>
      <c r="G49" s="38">
        <f t="shared" si="0"/>
        <v>0</v>
      </c>
      <c r="H49" s="53"/>
      <c r="I49" s="18">
        <f t="shared" si="1"/>
        <v>0</v>
      </c>
      <c r="J49" s="55"/>
      <c r="K49" s="54"/>
      <c r="L49" s="54"/>
      <c r="M49" s="18">
        <f t="shared" si="3"/>
        <v>0</v>
      </c>
    </row>
    <row r="50" spans="1:13" ht="15">
      <c r="A50" s="151"/>
      <c r="B50" s="3" t="s">
        <v>42</v>
      </c>
      <c r="C50" s="6"/>
      <c r="D50" s="53"/>
      <c r="E50" s="53"/>
      <c r="F50" s="54"/>
      <c r="G50" s="38">
        <f t="shared" si="0"/>
        <v>0</v>
      </c>
      <c r="H50" s="53"/>
      <c r="I50" s="18">
        <f t="shared" si="1"/>
        <v>0</v>
      </c>
      <c r="J50" s="55"/>
      <c r="K50" s="54"/>
      <c r="L50" s="54"/>
      <c r="M50" s="18">
        <f t="shared" si="3"/>
        <v>0</v>
      </c>
    </row>
    <row r="51" spans="1:13" ht="15">
      <c r="A51" s="151"/>
      <c r="B51" s="3" t="s">
        <v>42</v>
      </c>
      <c r="C51" s="6"/>
      <c r="D51" s="53"/>
      <c r="E51" s="53"/>
      <c r="F51" s="54"/>
      <c r="G51" s="38">
        <f t="shared" si="0"/>
        <v>0</v>
      </c>
      <c r="H51" s="53"/>
      <c r="I51" s="18">
        <f t="shared" si="1"/>
        <v>0</v>
      </c>
      <c r="J51" s="55"/>
      <c r="K51" s="54"/>
      <c r="L51" s="54"/>
      <c r="M51" s="18">
        <f t="shared" si="3"/>
        <v>0</v>
      </c>
    </row>
    <row r="52" spans="1:13" ht="15">
      <c r="A52" s="151"/>
      <c r="B52" s="3" t="s">
        <v>42</v>
      </c>
      <c r="C52" s="6"/>
      <c r="D52" s="53"/>
      <c r="E52" s="53"/>
      <c r="F52" s="54"/>
      <c r="G52" s="38">
        <f t="shared" si="0"/>
        <v>0</v>
      </c>
      <c r="H52" s="53"/>
      <c r="I52" s="18">
        <f t="shared" si="1"/>
        <v>0</v>
      </c>
      <c r="J52" s="55"/>
      <c r="K52" s="54"/>
      <c r="L52" s="54"/>
      <c r="M52" s="18">
        <f t="shared" si="3"/>
        <v>0</v>
      </c>
    </row>
    <row r="53" spans="1:13" ht="15">
      <c r="A53" s="151"/>
      <c r="B53" s="3" t="s">
        <v>42</v>
      </c>
      <c r="C53" s="6"/>
      <c r="D53" s="53"/>
      <c r="E53" s="53"/>
      <c r="F53" s="54"/>
      <c r="G53" s="38">
        <f t="shared" si="0"/>
        <v>0</v>
      </c>
      <c r="H53" s="53"/>
      <c r="I53" s="18">
        <f t="shared" si="1"/>
        <v>0</v>
      </c>
      <c r="J53" s="55"/>
      <c r="K53" s="54"/>
      <c r="L53" s="54"/>
      <c r="M53" s="18">
        <f t="shared" si="3"/>
        <v>0</v>
      </c>
    </row>
    <row r="54" spans="1:13" ht="15">
      <c r="A54" s="151"/>
      <c r="B54" s="3" t="s">
        <v>42</v>
      </c>
      <c r="C54" s="6"/>
      <c r="D54" s="53"/>
      <c r="E54" s="53"/>
      <c r="F54" s="54"/>
      <c r="G54" s="38">
        <f t="shared" si="0"/>
        <v>0</v>
      </c>
      <c r="H54" s="53"/>
      <c r="I54" s="18">
        <f t="shared" si="1"/>
        <v>0</v>
      </c>
      <c r="J54" s="55"/>
      <c r="K54" s="54"/>
      <c r="L54" s="54"/>
      <c r="M54" s="18">
        <f t="shared" si="3"/>
        <v>0</v>
      </c>
    </row>
    <row r="55" spans="1:13" ht="15">
      <c r="A55" s="151"/>
      <c r="B55" s="3" t="s">
        <v>42</v>
      </c>
      <c r="C55" s="6"/>
      <c r="D55" s="53"/>
      <c r="E55" s="53"/>
      <c r="F55" s="54"/>
      <c r="G55" s="38">
        <f t="shared" si="0"/>
        <v>0</v>
      </c>
      <c r="H55" s="53"/>
      <c r="I55" s="18">
        <f t="shared" si="1"/>
        <v>0</v>
      </c>
      <c r="J55" s="55"/>
      <c r="K55" s="54"/>
      <c r="L55" s="54"/>
      <c r="M55" s="18">
        <f t="shared" si="3"/>
        <v>0</v>
      </c>
    </row>
    <row r="56" spans="1:13" ht="15">
      <c r="A56" s="151"/>
      <c r="B56" s="3" t="s">
        <v>42</v>
      </c>
      <c r="C56" s="6"/>
      <c r="D56" s="53"/>
      <c r="E56" s="53"/>
      <c r="F56" s="54"/>
      <c r="G56" s="38">
        <f t="shared" si="0"/>
        <v>0</v>
      </c>
      <c r="H56" s="53"/>
      <c r="I56" s="18">
        <f t="shared" si="1"/>
        <v>0</v>
      </c>
      <c r="J56" s="55"/>
      <c r="K56" s="54"/>
      <c r="L56" s="54"/>
      <c r="M56" s="18">
        <f t="shared" si="3"/>
        <v>0</v>
      </c>
    </row>
    <row r="57" spans="1:13" ht="15">
      <c r="A57" s="151"/>
      <c r="B57" s="3" t="s">
        <v>42</v>
      </c>
      <c r="C57" s="6"/>
      <c r="D57" s="53"/>
      <c r="E57" s="53"/>
      <c r="F57" s="54"/>
      <c r="G57" s="38">
        <f t="shared" si="0"/>
        <v>0</v>
      </c>
      <c r="H57" s="53"/>
      <c r="I57" s="18">
        <f t="shared" si="1"/>
        <v>0</v>
      </c>
      <c r="J57" s="55"/>
      <c r="K57" s="54"/>
      <c r="L57" s="54"/>
      <c r="M57" s="18">
        <f t="shared" si="3"/>
        <v>0</v>
      </c>
    </row>
    <row r="58" spans="1:13" ht="15">
      <c r="A58" s="151"/>
      <c r="B58" s="3" t="s">
        <v>42</v>
      </c>
      <c r="C58" s="6"/>
      <c r="D58" s="53"/>
      <c r="E58" s="53"/>
      <c r="F58" s="54"/>
      <c r="G58" s="38">
        <f t="shared" si="0"/>
        <v>0</v>
      </c>
      <c r="H58" s="53"/>
      <c r="I58" s="18">
        <f t="shared" si="1"/>
        <v>0</v>
      </c>
      <c r="J58" s="55"/>
      <c r="K58" s="54"/>
      <c r="L58" s="54"/>
      <c r="M58" s="18">
        <f t="shared" si="3"/>
        <v>0</v>
      </c>
    </row>
  </sheetData>
  <sheetProtection password="C7A7" sheet="1"/>
  <mergeCells count="3">
    <mergeCell ref="F3:G4"/>
    <mergeCell ref="A5:A31"/>
    <mergeCell ref="A32:A58"/>
  </mergeCells>
  <conditionalFormatting sqref="M5:M31">
    <cfRule type="top10" priority="11" dxfId="32" stopIfTrue="1" rank="3"/>
  </conditionalFormatting>
  <conditionalFormatting sqref="M32:M58">
    <cfRule type="top10" priority="12" dxfId="0" stopIfTrue="1" rank="3"/>
  </conditionalFormatting>
  <dataValidations count="2">
    <dataValidation type="list" allowBlank="1" showInputMessage="1" showErrorMessage="1" promptTitle="GRADE" prompt="Sélectionner le grade qui corespond au cadet" sqref="B5:B58">
      <formula1>grade</formula1>
    </dataValidation>
    <dataValidation type="list" allowBlank="1" showInputMessage="1" showErrorMessage="1" sqref="F5:F58">
      <formula1>BONNECPC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I5" sqref="I5"/>
    </sheetView>
  </sheetViews>
  <sheetFormatPr defaultColWidth="11.421875" defaultRowHeight="15"/>
  <cols>
    <col min="1" max="1" width="7.421875" style="82" customWidth="1"/>
    <col min="2" max="2" width="26.7109375" style="82" customWidth="1"/>
    <col min="3" max="3" width="9.140625" style="82" customWidth="1"/>
    <col min="4" max="4" width="11.421875" style="82" customWidth="1"/>
    <col min="5" max="5" width="6.7109375" style="82" customWidth="1"/>
    <col min="6" max="6" width="10.421875" style="82" customWidth="1"/>
    <col min="7" max="7" width="13.00390625" style="82" customWidth="1"/>
    <col min="8" max="8" width="9.421875" style="82" customWidth="1"/>
    <col min="9" max="9" width="9.00390625" style="82" customWidth="1"/>
    <col min="10" max="16384" width="11.421875" style="82" customWidth="1"/>
  </cols>
  <sheetData>
    <row r="1" ht="15.75">
      <c r="A1" s="81" t="s">
        <v>12</v>
      </c>
    </row>
    <row r="3" spans="1:10" s="85" customFormat="1" ht="74.25" customHeight="1">
      <c r="A3" s="83" t="s">
        <v>1</v>
      </c>
      <c r="B3" s="83" t="s">
        <v>2</v>
      </c>
      <c r="C3" s="84" t="s">
        <v>31</v>
      </c>
      <c r="D3" s="146" t="s">
        <v>96</v>
      </c>
      <c r="E3" s="84" t="s">
        <v>26</v>
      </c>
      <c r="F3" s="83" t="s">
        <v>3</v>
      </c>
      <c r="G3" s="84" t="s">
        <v>29</v>
      </c>
      <c r="H3" s="84" t="s">
        <v>27</v>
      </c>
      <c r="I3" s="84" t="s">
        <v>28</v>
      </c>
      <c r="J3" s="83" t="s">
        <v>4</v>
      </c>
    </row>
    <row r="4" spans="1:10" ht="23.25" customHeight="1">
      <c r="A4" s="87"/>
      <c r="B4" s="87"/>
      <c r="C4" s="91" t="s">
        <v>65</v>
      </c>
      <c r="D4" s="148"/>
      <c r="E4" s="92" t="s">
        <v>71</v>
      </c>
      <c r="F4" s="87"/>
      <c r="G4" s="91" t="s">
        <v>73</v>
      </c>
      <c r="H4" s="92" t="s">
        <v>69</v>
      </c>
      <c r="I4" s="92" t="s">
        <v>70</v>
      </c>
      <c r="J4" s="87"/>
    </row>
    <row r="5" spans="1:10" ht="15">
      <c r="A5" s="14"/>
      <c r="B5" s="14"/>
      <c r="C5" s="54"/>
      <c r="D5" s="54"/>
      <c r="E5" s="54"/>
      <c r="F5" s="68">
        <f>(C5*2)+D5+(E5*5)</f>
        <v>0</v>
      </c>
      <c r="G5" s="54"/>
      <c r="H5" s="53"/>
      <c r="I5" s="54"/>
      <c r="J5" s="68">
        <f>F5+(G5*-1)+(H5*-5)+(I5*-10)</f>
        <v>0</v>
      </c>
    </row>
    <row r="6" spans="1:10" ht="15">
      <c r="A6" s="9"/>
      <c r="B6" s="10"/>
      <c r="C6" s="53"/>
      <c r="D6" s="53"/>
      <c r="E6" s="53"/>
      <c r="F6" s="68">
        <f aca="true" t="shared" si="0" ref="F6:F20">(C6*2)+D6+(E6*5)</f>
        <v>0</v>
      </c>
      <c r="G6" s="54"/>
      <c r="H6" s="53"/>
      <c r="I6" s="54"/>
      <c r="J6" s="68">
        <f aca="true" t="shared" si="1" ref="J6:J14">F6+(G6*-1)+(H6*-5)+(I6*-10)</f>
        <v>0</v>
      </c>
    </row>
    <row r="7" spans="1:10" ht="15">
      <c r="A7" s="9"/>
      <c r="B7" s="11"/>
      <c r="C7" s="53"/>
      <c r="D7" s="53"/>
      <c r="E7" s="53"/>
      <c r="F7" s="68">
        <f t="shared" si="0"/>
        <v>0</v>
      </c>
      <c r="G7" s="54"/>
      <c r="H7" s="53"/>
      <c r="I7" s="54"/>
      <c r="J7" s="68">
        <f t="shared" si="1"/>
        <v>0</v>
      </c>
    </row>
    <row r="8" spans="1:10" ht="15">
      <c r="A8" s="9"/>
      <c r="B8" s="11"/>
      <c r="C8" s="53"/>
      <c r="D8" s="53"/>
      <c r="E8" s="53"/>
      <c r="F8" s="68">
        <f t="shared" si="0"/>
        <v>0</v>
      </c>
      <c r="G8" s="54"/>
      <c r="H8" s="53"/>
      <c r="I8" s="54"/>
      <c r="J8" s="68">
        <f t="shared" si="1"/>
        <v>0</v>
      </c>
    </row>
    <row r="9" spans="1:10" ht="15">
      <c r="A9" s="9"/>
      <c r="B9" s="11"/>
      <c r="C9" s="53"/>
      <c r="D9" s="53"/>
      <c r="E9" s="53"/>
      <c r="F9" s="68">
        <f t="shared" si="0"/>
        <v>0</v>
      </c>
      <c r="G9" s="54"/>
      <c r="H9" s="53"/>
      <c r="I9" s="54"/>
      <c r="J9" s="68">
        <f t="shared" si="1"/>
        <v>0</v>
      </c>
    </row>
    <row r="10" spans="1:10" ht="15">
      <c r="A10" s="9"/>
      <c r="B10" s="11"/>
      <c r="C10" s="53"/>
      <c r="D10" s="31"/>
      <c r="E10" s="53"/>
      <c r="F10" s="68">
        <f t="shared" si="0"/>
        <v>0</v>
      </c>
      <c r="G10" s="54"/>
      <c r="H10" s="53"/>
      <c r="I10" s="54"/>
      <c r="J10" s="68">
        <f t="shared" si="1"/>
        <v>0</v>
      </c>
    </row>
    <row r="11" spans="1:10" ht="15">
      <c r="A11" s="9"/>
      <c r="B11" s="11"/>
      <c r="C11" s="53"/>
      <c r="D11" s="53"/>
      <c r="E11" s="53"/>
      <c r="F11" s="68">
        <f t="shared" si="0"/>
        <v>0</v>
      </c>
      <c r="G11" s="54"/>
      <c r="H11" s="53"/>
      <c r="I11" s="54"/>
      <c r="J11" s="68">
        <f t="shared" si="1"/>
        <v>0</v>
      </c>
    </row>
    <row r="12" spans="1:10" ht="15">
      <c r="A12" s="9"/>
      <c r="B12" s="11"/>
      <c r="C12" s="53"/>
      <c r="D12" s="53"/>
      <c r="E12" s="53"/>
      <c r="F12" s="68">
        <f t="shared" si="0"/>
        <v>0</v>
      </c>
      <c r="G12" s="54"/>
      <c r="H12" s="53"/>
      <c r="I12" s="54"/>
      <c r="J12" s="68">
        <f t="shared" si="1"/>
        <v>0</v>
      </c>
    </row>
    <row r="13" spans="1:10" ht="15">
      <c r="A13" s="9"/>
      <c r="B13" s="11"/>
      <c r="C13" s="53"/>
      <c r="D13" s="53"/>
      <c r="E13" s="53"/>
      <c r="F13" s="68">
        <f t="shared" si="0"/>
        <v>0</v>
      </c>
      <c r="G13" s="54"/>
      <c r="H13" s="53"/>
      <c r="I13" s="54"/>
      <c r="J13" s="68">
        <f t="shared" si="1"/>
        <v>0</v>
      </c>
    </row>
    <row r="14" spans="1:10" ht="15">
      <c r="A14" s="9"/>
      <c r="B14" s="20"/>
      <c r="C14" s="53"/>
      <c r="D14" s="53"/>
      <c r="E14" s="53"/>
      <c r="F14" s="68">
        <f t="shared" si="0"/>
        <v>0</v>
      </c>
      <c r="G14" s="54"/>
      <c r="H14" s="53"/>
      <c r="I14" s="54"/>
      <c r="J14" s="68">
        <f t="shared" si="1"/>
        <v>0</v>
      </c>
    </row>
    <row r="15" spans="1:10" ht="15">
      <c r="A15" s="9"/>
      <c r="B15" s="20"/>
      <c r="C15" s="53"/>
      <c r="D15" s="53"/>
      <c r="E15" s="53"/>
      <c r="F15" s="68">
        <f t="shared" si="0"/>
        <v>0</v>
      </c>
      <c r="G15" s="54"/>
      <c r="H15" s="53"/>
      <c r="I15" s="54"/>
      <c r="J15" s="68">
        <f aca="true" t="shared" si="2" ref="J15:J20">F15+(G15*-1)+(H15*-5)+(I15*-10)</f>
        <v>0</v>
      </c>
    </row>
    <row r="16" spans="1:10" ht="15">
      <c r="A16" s="9"/>
      <c r="B16" s="20"/>
      <c r="C16" s="53"/>
      <c r="D16" s="53"/>
      <c r="E16" s="53"/>
      <c r="F16" s="68">
        <f t="shared" si="0"/>
        <v>0</v>
      </c>
      <c r="G16" s="54"/>
      <c r="H16" s="53"/>
      <c r="I16" s="54"/>
      <c r="J16" s="68">
        <f t="shared" si="2"/>
        <v>0</v>
      </c>
    </row>
    <row r="17" spans="1:10" ht="15">
      <c r="A17" s="9"/>
      <c r="B17" s="20"/>
      <c r="C17" s="53"/>
      <c r="D17" s="53"/>
      <c r="E17" s="53"/>
      <c r="F17" s="68">
        <f t="shared" si="0"/>
        <v>0</v>
      </c>
      <c r="G17" s="54"/>
      <c r="H17" s="53"/>
      <c r="I17" s="54"/>
      <c r="J17" s="68">
        <f t="shared" si="2"/>
        <v>0</v>
      </c>
    </row>
    <row r="18" spans="1:10" ht="15">
      <c r="A18" s="9"/>
      <c r="B18" s="20"/>
      <c r="C18" s="53"/>
      <c r="D18" s="53"/>
      <c r="E18" s="53"/>
      <c r="F18" s="68">
        <f t="shared" si="0"/>
        <v>0</v>
      </c>
      <c r="G18" s="54"/>
      <c r="H18" s="53"/>
      <c r="I18" s="54"/>
      <c r="J18" s="68">
        <f t="shared" si="2"/>
        <v>0</v>
      </c>
    </row>
    <row r="19" spans="1:10" ht="15">
      <c r="A19" s="9"/>
      <c r="B19" s="20"/>
      <c r="C19" s="53"/>
      <c r="D19" s="53"/>
      <c r="E19" s="53"/>
      <c r="F19" s="68">
        <f t="shared" si="0"/>
        <v>0</v>
      </c>
      <c r="G19" s="54"/>
      <c r="H19" s="53"/>
      <c r="I19" s="54"/>
      <c r="J19" s="68">
        <f t="shared" si="2"/>
        <v>0</v>
      </c>
    </row>
    <row r="20" spans="1:10" ht="15">
      <c r="A20" s="9"/>
      <c r="B20" s="20"/>
      <c r="C20" s="53"/>
      <c r="D20" s="53"/>
      <c r="E20" s="53"/>
      <c r="F20" s="68">
        <f t="shared" si="0"/>
        <v>0</v>
      </c>
      <c r="G20" s="54"/>
      <c r="H20" s="53"/>
      <c r="I20" s="54"/>
      <c r="J20" s="68">
        <f t="shared" si="2"/>
        <v>0</v>
      </c>
    </row>
  </sheetData>
  <sheetProtection password="C7A7" sheet="1"/>
  <mergeCells count="1">
    <mergeCell ref="D3:D4"/>
  </mergeCells>
  <conditionalFormatting sqref="J5:J20">
    <cfRule type="top10" priority="1" dxfId="0" stopIfTrue="1" rank="3"/>
  </conditionalFormatting>
  <dataValidations count="1">
    <dataValidation type="list" allowBlank="1" showInputMessage="1" showErrorMessage="1" promptTitle="GRADE" prompt="Sélectionner le grade qui corespond au cadet" sqref="A5:A20">
      <formula1>grade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Marie et Matthieu</cp:lastModifiedBy>
  <cp:lastPrinted>2016-07-27T02:53:30Z</cp:lastPrinted>
  <dcterms:created xsi:type="dcterms:W3CDTF">2015-02-23T13:35:24Z</dcterms:created>
  <dcterms:modified xsi:type="dcterms:W3CDTF">2016-10-06T21:29:54Z</dcterms:modified>
  <cp:category/>
  <cp:version/>
  <cp:contentType/>
  <cp:contentStatus/>
</cp:coreProperties>
</file>